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20" windowHeight="776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<sst xmlns="http://schemas.openxmlformats.org/spreadsheetml/2006/main" count="249" uniqueCount="122">
  <si>
    <t>Biểu số : 04</t>
  </si>
  <si>
    <t>(Ban hành kèm theo Thông tư số 61/2017/TT/BTC 
ngày 15/6/2017 của bộ tài chính)</t>
  </si>
  <si>
    <t>Đợn vị : Trường THCS Văn Đức</t>
  </si>
  <si>
    <t>Chương : 622</t>
  </si>
  <si>
    <t>TT</t>
  </si>
  <si>
    <t>Nội dung</t>
  </si>
  <si>
    <t>Số liệu báo 
cáo quyết toán</t>
  </si>
  <si>
    <t>Số liệu quyết toán được duyệt</t>
  </si>
  <si>
    <t>Trong đó</t>
  </si>
  <si>
    <t>Mua sắm sửa chữa</t>
  </si>
  <si>
    <t>Trích lập 
các quỹ</t>
  </si>
  <si>
    <t>I.</t>
  </si>
  <si>
    <t>A</t>
  </si>
  <si>
    <t>Học thêm</t>
  </si>
  <si>
    <t>B</t>
  </si>
  <si>
    <t>1.1</t>
  </si>
  <si>
    <t>Chi sự nghiệp GD, đào tạo</t>
  </si>
  <si>
    <t>Kinh phí nhiệm vụ thường xuyên</t>
  </si>
  <si>
    <t>Kinh phí nhiệm vụ không thường xuyên</t>
  </si>
  <si>
    <t>II</t>
  </si>
  <si>
    <t>1.2</t>
  </si>
  <si>
    <t>THỦ TRƯỞNG ĐƠN VỊ</t>
  </si>
  <si>
    <t>Biểu số : 03</t>
  </si>
  <si>
    <t>Dự toán năm</t>
  </si>
  <si>
    <t>Ước thực
 hiện 3 tháng 
/năm</t>
  </si>
  <si>
    <t>So sách %</t>
  </si>
  <si>
    <t>Dự toán</t>
  </si>
  <si>
    <t>Cùng kỳ 
năm trước</t>
  </si>
  <si>
    <t>Tổng số thu chi nộp ngân sách phí, lệ phí</t>
  </si>
  <si>
    <t>Số thu phí, lệ phí</t>
  </si>
  <si>
    <t>Học phí</t>
  </si>
  <si>
    <t>Chi từ nguồn thu phí được để lại</t>
  </si>
  <si>
    <t>2.1</t>
  </si>
  <si>
    <t>Chi sự nghiệp</t>
  </si>
  <si>
    <t>a</t>
  </si>
  <si>
    <t>b</t>
  </si>
  <si>
    <t>Số phí, lệ phí nộp NNNN</t>
  </si>
  <si>
    <t>Phí, lệ phí</t>
  </si>
  <si>
    <t>Dự toán chi ngân sách nhà nước</t>
  </si>
  <si>
    <t>Quỹ
 lương</t>
  </si>
  <si>
    <t>Thu học thêm</t>
  </si>
  <si>
    <t>Kì I</t>
  </si>
  <si>
    <t>Kì II</t>
  </si>
  <si>
    <t>Chi học thêm</t>
  </si>
  <si>
    <t>Thuế</t>
  </si>
  <si>
    <t>Thuế kì I</t>
  </si>
  <si>
    <t>Thuế kì II</t>
  </si>
  <si>
    <t>Chi 80 % GV trực tiếp giảng dạy</t>
  </si>
  <si>
    <t>Chi 80 % GV trực tiếp giảng dạy kì I</t>
  </si>
  <si>
    <t>Chi 80 % GV trực tiếp giảng dạy kì II</t>
  </si>
  <si>
    <t>Chi 15 % GV thu và quản lí</t>
  </si>
  <si>
    <t>Chi 15 % GV thu và quản lí kì I</t>
  </si>
  <si>
    <t>Chi 15 % GV thu và quản lí kì II</t>
  </si>
  <si>
    <t>Chi 5 % cho điện nước,CSVC</t>
  </si>
  <si>
    <t>Chi 5 % cho điện nước,CSVC kì I</t>
  </si>
  <si>
    <t>Chi 5 % cho điện nước,CSVC kì II</t>
  </si>
  <si>
    <t>Trong
 đó</t>
  </si>
  <si>
    <t>Trông giữ xe đạp</t>
  </si>
  <si>
    <t>Thu xe đạp</t>
  </si>
  <si>
    <t>Chi xe đạp</t>
  </si>
  <si>
    <t>Nộp thuế</t>
  </si>
  <si>
    <t>Nộp thuế kì I</t>
  </si>
  <si>
    <t>Nộp thuế kì II</t>
  </si>
  <si>
    <t>Trả tiền trông xe từ tháng 9 đến tháng 5</t>
  </si>
  <si>
    <t xml:space="preserve">Thu </t>
  </si>
  <si>
    <t>Chi</t>
  </si>
  <si>
    <t>Quỹ hội</t>
  </si>
  <si>
    <t>Tổng tài trợ</t>
  </si>
  <si>
    <t>Tổng chi</t>
  </si>
  <si>
    <t>Hội họp văn phòng phẩm</t>
  </si>
  <si>
    <t>Thăm ốm đau, đám hiếu</t>
  </si>
  <si>
    <t>Hoa tặng nhà trường, thầy cô ngày lễ</t>
  </si>
  <si>
    <t>Quà tết học sinh nghèo</t>
  </si>
  <si>
    <t>Học bổng học sinh nghèo, HS Khuyết tật</t>
  </si>
  <si>
    <t>Quà chia tay Phụ huynh khối 9</t>
  </si>
  <si>
    <t>IV</t>
  </si>
  <si>
    <t>ĐÁNH GIÁ THỰC HIỆN DỰ TOÁN THU CHI NGÂN SÁCH  QUÝ I/ 2022</t>
  </si>
  <si>
    <t>ĐÁNH GIÁ THỰC HIỆN DỰ TOÁN THU CHI NGÂN SÁCH  QUÝ II/ 2022</t>
  </si>
  <si>
    <t>QUYẾT TOÁN THU CHI NGUỒN NGOÀI NGÂN SÁCH  NĂM 2021-2022</t>
  </si>
  <si>
    <t>tiền điện tháng 11/2021</t>
  </si>
  <si>
    <t>nước sạch tháng 10/2021</t>
  </si>
  <si>
    <t>nước sạch tháng 12/2021</t>
  </si>
  <si>
    <t>sửa thay đường dây mạng cáp</t>
  </si>
  <si>
    <t>trả tiền nước sạch sinh hoạt tháng 4/2022</t>
  </si>
  <si>
    <t>trả tiền nước sạch sinh hoạt tháng 5/2022</t>
  </si>
  <si>
    <t>trả tiền nước sạch sinh hoạt tháng 6/2022</t>
  </si>
  <si>
    <t>Thanh toán tiền rèm cửa sổ 12 phòng học
 dãy nhà 3 tầng</t>
  </si>
  <si>
    <t>TT tiền sửa chữa nhà xe học sinh</t>
  </si>
  <si>
    <t>Trả tiền trông xe từ tháng 9 đến 12/2021</t>
  </si>
  <si>
    <t>Trả tiền trông xe từ  tháng 01 đến 5/2022</t>
  </si>
  <si>
    <t xml:space="preserve">TT tiền sửa chữa nhà xe học sinh </t>
  </si>
  <si>
    <t>TT tiền phần trăm thu chi 2021-2022</t>
  </si>
  <si>
    <t>Ôn thi THPT</t>
  </si>
  <si>
    <t xml:space="preserve">Chi </t>
  </si>
  <si>
    <t>TT tiền sửa chữa nhà xe học sinh 21-22</t>
  </si>
  <si>
    <t>III</t>
  </si>
  <si>
    <t>Vận động tài trợ</t>
  </si>
  <si>
    <t xml:space="preserve">B </t>
  </si>
  <si>
    <t>Lắp đặt phòng máy tính</t>
  </si>
  <si>
    <t>Mua bảng biểu, khẩu hiệu, cột cờ</t>
  </si>
  <si>
    <t xml:space="preserve"> - Học phí  T1,2,3/2022</t>
  </si>
  <si>
    <t xml:space="preserve"> - Học thêm T1,2,3/2022</t>
  </si>
  <si>
    <t xml:space="preserve"> - Gửi xe T1,2,3/2022</t>
  </si>
  <si>
    <t>kì 2 21-22 hoc thêm</t>
  </si>
  <si>
    <t>kì 1 22-23 học thêm dự kiến 500 học sinh, học 12 tuần mỗi tuần 3 buỏi, 18000/buổi</t>
  </si>
  <si>
    <t>trông xe kì 2 21-22</t>
  </si>
  <si>
    <t>trông xe kì 1 22-23 dự kiến 450 hs đi xe, 10000/tháng, 4 tháng</t>
  </si>
  <si>
    <t xml:space="preserve"> - Học phí  T4,5,6/2022</t>
  </si>
  <si>
    <t xml:space="preserve"> - Học thêm T4,5,6/2022</t>
  </si>
  <si>
    <t xml:space="preserve"> - Gửi xe T4,5,6/2022</t>
  </si>
  <si>
    <t>Ước thực
 hiện 6 tháng 
/năm</t>
  </si>
  <si>
    <t>ĐÁNH GIÁ THỰC HIỆN DỰ TOÁN THU CHI NGÂN SÁCH 6 THÁNG ĐẦU  NĂM 2022</t>
  </si>
  <si>
    <t xml:space="preserve"> - Học phí từ T1-T6/2022</t>
  </si>
  <si>
    <t xml:space="preserve"> - Học thêm Từ tháng 1 - T6/2022</t>
  </si>
  <si>
    <t xml:space="preserve"> - Gửi xe Từ T1-T6/2022</t>
  </si>
  <si>
    <t>Động viên, nước uống, thuê xe...học sinh tham gia các cuộc thi</t>
  </si>
  <si>
    <t>Khẩu hiệu, hoa, trang phục, phần thưởng HĐNGLL</t>
  </si>
  <si>
    <t>Ngày     tháng 09 năm 2022</t>
  </si>
  <si>
    <t>(kèm theo Quyết định số     /QĐ-THCSVĐ ngày 15/09/2022 của Hiệu trưởng trường THCS Văn Đức)</t>
  </si>
  <si>
    <t>Ngày    tháng 09 năm 2022</t>
  </si>
  <si>
    <t>ĐÁNH GIÁ THỰC HIỆN DỰ TOÁN THU CHI NGÂN SÁCH  QUÝ III/ 2022</t>
  </si>
  <si>
    <t>(kèm theo Quyết định số         /QĐ-THCSVĐ ngày 15/09/2022 của Hiệu trưởng trường THCS Văn Đức)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</si>
</sst>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0.0"/>
    <numFmt numFmtId="167" formatCode="_(* #,##0.0_);_(* \(#,##0.0\);_(* &quot;-&quot;??_);_(@_)"/>
    <numFmt numFmtId="168" formatCode="_(* #,##0.000_);_(* \(#,##0.0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3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10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9" fillId="33" borderId="0" xfId="0" applyFont="1" applyFill="1" applyAlignment="1">
      <alignment/>
    </xf>
    <xf numFmtId="3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0" fillId="33" borderId="11" xfId="0" applyFont="1" applyFill="1" applyBorder="1" applyAlignment="1">
      <alignment/>
    </xf>
    <xf numFmtId="3" fontId="50" fillId="33" borderId="11" xfId="0" applyNumberFormat="1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/>
    </xf>
    <xf numFmtId="166" fontId="8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164" fontId="4" fillId="0" borderId="21" xfId="42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42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3" xfId="42" applyNumberFormat="1" applyFont="1" applyBorder="1" applyAlignment="1">
      <alignment/>
    </xf>
    <xf numFmtId="0" fontId="2" fillId="33" borderId="23" xfId="0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6" xfId="42" applyNumberFormat="1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4" fillId="0" borderId="17" xfId="0" applyFont="1" applyBorder="1" applyAlignment="1">
      <alignment/>
    </xf>
    <xf numFmtId="164" fontId="4" fillId="0" borderId="17" xfId="42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0" borderId="24" xfId="0" applyFont="1" applyBorder="1" applyAlignment="1">
      <alignment/>
    </xf>
    <xf numFmtId="164" fontId="4" fillId="0" borderId="24" xfId="42" applyNumberFormat="1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0" xfId="0" applyFont="1" applyFill="1" applyBorder="1" applyAlignment="1">
      <alignment wrapText="1"/>
    </xf>
    <xf numFmtId="3" fontId="2" fillId="0" borderId="24" xfId="0" applyNumberFormat="1" applyFont="1" applyBorder="1" applyAlignment="1">
      <alignment/>
    </xf>
    <xf numFmtId="0" fontId="8" fillId="33" borderId="12" xfId="0" applyFont="1" applyFill="1" applyBorder="1" applyAlignment="1">
      <alignment horizontal="left"/>
    </xf>
    <xf numFmtId="3" fontId="8" fillId="0" borderId="24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21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64" fontId="2" fillId="33" borderId="0" xfId="42" applyNumberFormat="1" applyFont="1" applyFill="1" applyAlignment="1">
      <alignment/>
    </xf>
    <xf numFmtId="167" fontId="2" fillId="33" borderId="0" xfId="42" applyNumberFormat="1" applyFont="1" applyFill="1" applyAlignment="1">
      <alignment/>
    </xf>
    <xf numFmtId="0" fontId="50" fillId="33" borderId="19" xfId="0" applyFont="1" applyFill="1" applyBorder="1" applyAlignment="1">
      <alignment/>
    </xf>
    <xf numFmtId="3" fontId="50" fillId="33" borderId="19" xfId="0" applyNumberFormat="1" applyFont="1" applyFill="1" applyBorder="1" applyAlignment="1">
      <alignment/>
    </xf>
    <xf numFmtId="0" fontId="50" fillId="33" borderId="1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0" fontId="4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3.57421875" style="20" customWidth="1"/>
    <col min="2" max="2" width="36.421875" style="20" customWidth="1"/>
    <col min="3" max="3" width="14.8515625" style="20" customWidth="1"/>
    <col min="4" max="4" width="15.140625" style="20" customWidth="1"/>
    <col min="5" max="5" width="13.140625" style="20" customWidth="1"/>
    <col min="6" max="6" width="11.421875" style="20" customWidth="1"/>
    <col min="7" max="7" width="8.8515625" style="20" customWidth="1"/>
    <col min="8" max="16384" width="9.140625" style="20" customWidth="1"/>
  </cols>
  <sheetData>
    <row r="1" spans="1:6" s="41" customFormat="1" ht="20.25" customHeight="1">
      <c r="A1" s="3"/>
      <c r="B1" s="3" t="s">
        <v>3</v>
      </c>
      <c r="C1" s="115"/>
      <c r="D1" s="3"/>
      <c r="E1" s="117"/>
      <c r="F1" s="3"/>
    </row>
    <row r="2" spans="1:6" s="42" customFormat="1" ht="25.5" customHeight="1">
      <c r="A2" s="131" t="s">
        <v>111</v>
      </c>
      <c r="B2" s="131"/>
      <c r="C2" s="131"/>
      <c r="D2" s="131"/>
      <c r="E2" s="131"/>
      <c r="F2" s="131"/>
    </row>
    <row r="3" spans="1:6" s="42" customFormat="1" ht="10.5" customHeight="1">
      <c r="A3" s="45"/>
      <c r="B3" s="45"/>
      <c r="C3" s="45"/>
      <c r="D3" s="45"/>
      <c r="E3" s="45"/>
      <c r="F3" s="45"/>
    </row>
    <row r="4" spans="1:6" s="42" customFormat="1" ht="15">
      <c r="A4" s="129" t="s">
        <v>118</v>
      </c>
      <c r="B4" s="129"/>
      <c r="C4" s="129"/>
      <c r="D4" s="129"/>
      <c r="E4" s="129"/>
      <c r="F4" s="129"/>
    </row>
    <row r="5" spans="1:6" s="42" customFormat="1" ht="10.5" customHeight="1">
      <c r="A5" s="121"/>
      <c r="B5" s="121"/>
      <c r="C5" s="122"/>
      <c r="D5" s="121"/>
      <c r="E5" s="123"/>
      <c r="F5" s="121"/>
    </row>
    <row r="6" spans="1:6" s="43" customFormat="1" ht="15">
      <c r="A6" s="132" t="s">
        <v>4</v>
      </c>
      <c r="B6" s="132" t="s">
        <v>5</v>
      </c>
      <c r="C6" s="133" t="s">
        <v>23</v>
      </c>
      <c r="D6" s="134" t="s">
        <v>110</v>
      </c>
      <c r="E6" s="132" t="s">
        <v>25</v>
      </c>
      <c r="F6" s="132"/>
    </row>
    <row r="7" spans="1:6" s="43" customFormat="1" ht="37.5" customHeight="1">
      <c r="A7" s="132"/>
      <c r="B7" s="132"/>
      <c r="C7" s="133"/>
      <c r="D7" s="134"/>
      <c r="E7" s="38" t="s">
        <v>26</v>
      </c>
      <c r="F7" s="39" t="s">
        <v>27</v>
      </c>
    </row>
    <row r="8" spans="1:6" s="44" customFormat="1" ht="24.75" customHeight="1">
      <c r="A8" s="50" t="s">
        <v>11</v>
      </c>
      <c r="B8" s="50" t="s">
        <v>28</v>
      </c>
      <c r="C8" s="51"/>
      <c r="D8" s="50"/>
      <c r="E8" s="52"/>
      <c r="F8" s="50"/>
    </row>
    <row r="9" spans="1:6" s="42" customFormat="1" ht="24.75" customHeight="1">
      <c r="A9" s="6">
        <v>1</v>
      </c>
      <c r="B9" s="6" t="s">
        <v>29</v>
      </c>
      <c r="C9" s="7"/>
      <c r="D9" s="7"/>
      <c r="E9" s="8"/>
      <c r="F9" s="9"/>
    </row>
    <row r="10" spans="1:6" s="42" customFormat="1" ht="24.75" customHeight="1">
      <c r="A10" s="9"/>
      <c r="B10" s="9" t="s">
        <v>30</v>
      </c>
      <c r="C10" s="7">
        <v>489510000</v>
      </c>
      <c r="D10" s="7">
        <v>155794050</v>
      </c>
      <c r="E10" s="53">
        <f>D10/C10*100</f>
        <v>31.826530612244895</v>
      </c>
      <c r="F10" s="9"/>
    </row>
    <row r="11" spans="1:6" s="42" customFormat="1" ht="24.75" customHeight="1">
      <c r="A11" s="54">
        <v>2</v>
      </c>
      <c r="B11" s="6" t="s">
        <v>31</v>
      </c>
      <c r="C11" s="7"/>
      <c r="D11" s="7"/>
      <c r="E11" s="8"/>
      <c r="F11" s="9"/>
    </row>
    <row r="12" spans="1:6" s="42" customFormat="1" ht="24.75" customHeight="1">
      <c r="A12" s="9" t="s">
        <v>32</v>
      </c>
      <c r="B12" s="9" t="s">
        <v>33</v>
      </c>
      <c r="C12" s="7"/>
      <c r="D12" s="7"/>
      <c r="E12" s="8"/>
      <c r="F12" s="9"/>
    </row>
    <row r="13" spans="1:6" s="42" customFormat="1" ht="24.75" customHeight="1">
      <c r="A13" s="55" t="s">
        <v>34</v>
      </c>
      <c r="B13" s="9" t="s">
        <v>17</v>
      </c>
      <c r="C13" s="7"/>
      <c r="D13" s="7"/>
      <c r="E13" s="8"/>
      <c r="F13" s="9"/>
    </row>
    <row r="14" spans="1:6" s="42" customFormat="1" ht="24.75" customHeight="1">
      <c r="A14" s="55"/>
      <c r="B14" s="9" t="s">
        <v>112</v>
      </c>
      <c r="C14" s="7">
        <v>489510000</v>
      </c>
      <c r="D14" s="7">
        <v>155794050</v>
      </c>
      <c r="E14" s="53">
        <f>D14/C14*100</f>
        <v>31.826530612244895</v>
      </c>
      <c r="F14" s="9"/>
    </row>
    <row r="15" spans="1:6" s="42" customFormat="1" ht="24.75" customHeight="1">
      <c r="A15" s="55"/>
      <c r="B15" s="9" t="s">
        <v>113</v>
      </c>
      <c r="C15" s="7">
        <v>819018000</v>
      </c>
      <c r="D15" s="7">
        <v>664565277</v>
      </c>
      <c r="E15" s="53">
        <f>D15/C15*100</f>
        <v>81.14171813073705</v>
      </c>
      <c r="F15" s="9"/>
    </row>
    <row r="16" spans="1:6" s="42" customFormat="1" ht="24.75" customHeight="1">
      <c r="A16" s="55"/>
      <c r="B16" s="9" t="s">
        <v>114</v>
      </c>
      <c r="C16" s="7">
        <v>38500000</v>
      </c>
      <c r="D16" s="7">
        <v>15726940</v>
      </c>
      <c r="E16" s="53">
        <f>D16/C16*100</f>
        <v>40.849194805194806</v>
      </c>
      <c r="F16" s="9"/>
    </row>
    <row r="17" spans="1:6" s="42" customFormat="1" ht="24.75" customHeight="1">
      <c r="A17" s="55" t="s">
        <v>35</v>
      </c>
      <c r="B17" s="9" t="s">
        <v>18</v>
      </c>
      <c r="C17" s="7"/>
      <c r="D17" s="56"/>
      <c r="E17" s="8"/>
      <c r="F17" s="9"/>
    </row>
    <row r="18" spans="1:6" s="42" customFormat="1" ht="24.75" customHeight="1">
      <c r="A18" s="54">
        <v>3</v>
      </c>
      <c r="B18" s="6" t="s">
        <v>36</v>
      </c>
      <c r="C18" s="7"/>
      <c r="D18" s="56"/>
      <c r="E18" s="8"/>
      <c r="F18" s="9"/>
    </row>
    <row r="19" spans="1:6" s="42" customFormat="1" ht="24.75" customHeight="1">
      <c r="A19" s="9"/>
      <c r="B19" s="9" t="s">
        <v>37</v>
      </c>
      <c r="C19" s="7"/>
      <c r="D19" s="56"/>
      <c r="E19" s="8"/>
      <c r="F19" s="9"/>
    </row>
    <row r="20" spans="1:6" s="44" customFormat="1" ht="24.75" customHeight="1">
      <c r="A20" s="57" t="s">
        <v>19</v>
      </c>
      <c r="B20" s="57" t="s">
        <v>38</v>
      </c>
      <c r="C20" s="58">
        <v>3774767000</v>
      </c>
      <c r="D20" s="59">
        <f>SUM(D22:D23)</f>
        <v>1976429205</v>
      </c>
      <c r="E20" s="60">
        <f>D20/C20*100</f>
        <v>52.3589722226564</v>
      </c>
      <c r="F20" s="57"/>
    </row>
    <row r="21" spans="1:6" s="42" customFormat="1" ht="24.75" customHeight="1">
      <c r="A21" s="61">
        <v>1</v>
      </c>
      <c r="B21" s="9" t="s">
        <v>16</v>
      </c>
      <c r="C21" s="7"/>
      <c r="D21" s="56"/>
      <c r="E21" s="8"/>
      <c r="F21" s="9"/>
    </row>
    <row r="22" spans="1:6" s="42" customFormat="1" ht="24.75" customHeight="1">
      <c r="A22" s="9" t="s">
        <v>15</v>
      </c>
      <c r="B22" s="9" t="s">
        <v>17</v>
      </c>
      <c r="C22" s="7">
        <v>3712803000</v>
      </c>
      <c r="D22" s="7">
        <v>1917949205</v>
      </c>
      <c r="E22" s="53">
        <f>D22/C22*100</f>
        <v>51.65771534336726</v>
      </c>
      <c r="F22" s="9"/>
    </row>
    <row r="23" spans="1:6" s="42" customFormat="1" ht="24.75" customHeight="1">
      <c r="A23" s="9" t="s">
        <v>20</v>
      </c>
      <c r="B23" s="9" t="s">
        <v>18</v>
      </c>
      <c r="C23" s="7">
        <v>61964000</v>
      </c>
      <c r="D23" s="7">
        <v>58480000</v>
      </c>
      <c r="E23" s="53">
        <f>D23/C23*100</f>
        <v>94.37738041443419</v>
      </c>
      <c r="F23" s="9"/>
    </row>
    <row r="24" spans="1:6" s="42" customFormat="1" ht="24.75" customHeight="1">
      <c r="A24" s="47"/>
      <c r="B24" s="47"/>
      <c r="C24" s="48"/>
      <c r="D24" s="48"/>
      <c r="E24" s="49"/>
      <c r="F24" s="47"/>
    </row>
    <row r="25" spans="1:6" s="42" customFormat="1" ht="15">
      <c r="A25" s="20"/>
      <c r="B25" s="20"/>
      <c r="C25" s="19"/>
      <c r="D25" s="20"/>
      <c r="E25" s="46"/>
      <c r="F25" s="20"/>
    </row>
    <row r="26" spans="1:6" s="42" customFormat="1" ht="15">
      <c r="A26" s="20"/>
      <c r="B26" s="20"/>
      <c r="C26" s="19"/>
      <c r="D26" s="130" t="s">
        <v>117</v>
      </c>
      <c r="E26" s="130"/>
      <c r="F26" s="130"/>
    </row>
    <row r="27" spans="1:6" s="42" customFormat="1" ht="21" customHeight="1">
      <c r="A27" s="20"/>
      <c r="B27" s="20"/>
      <c r="C27" s="19"/>
      <c r="D27" s="128" t="s">
        <v>21</v>
      </c>
      <c r="E27" s="128"/>
      <c r="F27" s="128"/>
    </row>
    <row r="28" spans="1:6" s="42" customFormat="1" ht="15">
      <c r="A28" s="20"/>
      <c r="B28" s="20"/>
      <c r="C28" s="19"/>
      <c r="D28" s="20"/>
      <c r="E28" s="46"/>
      <c r="F28" s="20"/>
    </row>
    <row r="29" spans="1:6" s="42" customFormat="1" ht="15">
      <c r="A29" s="20"/>
      <c r="B29" s="20"/>
      <c r="C29" s="19"/>
      <c r="D29" s="20"/>
      <c r="E29" s="46"/>
      <c r="F29" s="20"/>
    </row>
    <row r="30" spans="1:6" s="42" customFormat="1" ht="15">
      <c r="A30" s="20"/>
      <c r="B30" s="20"/>
      <c r="C30" s="19"/>
      <c r="D30" s="20"/>
      <c r="E30" s="46"/>
      <c r="F30" s="20"/>
    </row>
    <row r="31" spans="1:6" s="42" customFormat="1" ht="15">
      <c r="A31" s="20"/>
      <c r="B31" s="20"/>
      <c r="C31" s="19"/>
      <c r="D31" s="20"/>
      <c r="E31" s="46"/>
      <c r="F31" s="20"/>
    </row>
    <row r="32" spans="1:6" s="42" customFormat="1" ht="15">
      <c r="A32" s="20"/>
      <c r="B32" s="20"/>
      <c r="C32" s="19"/>
      <c r="D32" s="20"/>
      <c r="E32" s="46"/>
      <c r="F32" s="20"/>
    </row>
    <row r="33" spans="4:6" ht="21" customHeight="1">
      <c r="D33" s="128"/>
      <c r="E33" s="128"/>
      <c r="F33" s="128"/>
    </row>
  </sheetData>
  <sheetProtection/>
  <mergeCells count="10">
    <mergeCell ref="D33:F33"/>
    <mergeCell ref="A4:F4"/>
    <mergeCell ref="D26:F26"/>
    <mergeCell ref="D27:F27"/>
    <mergeCell ref="A2:F2"/>
    <mergeCell ref="A6:A7"/>
    <mergeCell ref="B6:B7"/>
    <mergeCell ref="C6:C7"/>
    <mergeCell ref="D6:D7"/>
    <mergeCell ref="E6:F6"/>
  </mergeCells>
  <printOptions/>
  <pageMargins left="0.2" right="0.2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55">
      <selection activeCell="A68" sqref="A68:IV68"/>
    </sheetView>
  </sheetViews>
  <sheetFormatPr defaultColWidth="9.140625" defaultRowHeight="15"/>
  <cols>
    <col min="1" max="1" width="3.57421875" style="1" customWidth="1"/>
    <col min="2" max="2" width="37.00390625" style="1" customWidth="1"/>
    <col min="3" max="3" width="14.421875" style="99" customWidth="1"/>
    <col min="4" max="4" width="14.421875" style="1" customWidth="1"/>
    <col min="5" max="5" width="10.8515625" style="118" customWidth="1"/>
    <col min="6" max="6" width="14.8515625" style="1" customWidth="1"/>
    <col min="7" max="7" width="14.28125" style="1" bestFit="1" customWidth="1"/>
    <col min="8" max="8" width="9.140625" style="1" customWidth="1"/>
    <col min="9" max="9" width="16.8515625" style="1" bestFit="1" customWidth="1"/>
    <col min="10" max="12" width="9.140625" style="1" customWidth="1"/>
    <col min="13" max="14" width="16.8515625" style="1" bestFit="1" customWidth="1"/>
    <col min="15" max="16384" width="9.140625" style="1" customWidth="1"/>
  </cols>
  <sheetData>
    <row r="1" spans="4:6" ht="22.5" customHeight="1">
      <c r="D1" s="136" t="s">
        <v>22</v>
      </c>
      <c r="E1" s="136"/>
      <c r="F1" s="136"/>
    </row>
    <row r="2" spans="2:6" ht="28.5" customHeight="1">
      <c r="B2" s="2"/>
      <c r="C2" s="137" t="s">
        <v>1</v>
      </c>
      <c r="D2" s="137"/>
      <c r="E2" s="137"/>
      <c r="F2" s="137"/>
    </row>
    <row r="3" spans="2:6" s="3" customFormat="1" ht="27.75" customHeight="1">
      <c r="B3" s="3" t="s">
        <v>2</v>
      </c>
      <c r="C3" s="115"/>
      <c r="D3" s="116"/>
      <c r="E3" s="4"/>
      <c r="F3" s="4"/>
    </row>
    <row r="4" spans="2:5" s="3" customFormat="1" ht="20.25" customHeight="1">
      <c r="B4" s="3" t="s">
        <v>3</v>
      </c>
      <c r="C4" s="115"/>
      <c r="E4" s="117"/>
    </row>
    <row r="5" spans="1:6" ht="25.5" customHeight="1">
      <c r="A5" s="131" t="s">
        <v>76</v>
      </c>
      <c r="B5" s="131"/>
      <c r="C5" s="131"/>
      <c r="D5" s="131"/>
      <c r="E5" s="131"/>
      <c r="F5" s="131"/>
    </row>
    <row r="6" spans="1:6" ht="15">
      <c r="A6" s="129" t="s">
        <v>118</v>
      </c>
      <c r="B6" s="129"/>
      <c r="C6" s="129"/>
      <c r="D6" s="129"/>
      <c r="E6" s="129"/>
      <c r="F6" s="129"/>
    </row>
    <row r="7" spans="1:6" ht="9" customHeight="1">
      <c r="A7" s="40"/>
      <c r="B7" s="40"/>
      <c r="C7" s="40"/>
      <c r="D7" s="40"/>
      <c r="E7" s="40"/>
      <c r="F7" s="40"/>
    </row>
    <row r="8" spans="1:6" s="5" customFormat="1" ht="15.75" customHeight="1">
      <c r="A8" s="132" t="s">
        <v>4</v>
      </c>
      <c r="B8" s="132" t="s">
        <v>5</v>
      </c>
      <c r="C8" s="133" t="s">
        <v>23</v>
      </c>
      <c r="D8" s="134" t="s">
        <v>24</v>
      </c>
      <c r="E8" s="132" t="s">
        <v>25</v>
      </c>
      <c r="F8" s="132"/>
    </row>
    <row r="9" spans="1:6" s="5" customFormat="1" ht="37.5" customHeight="1">
      <c r="A9" s="132"/>
      <c r="B9" s="132"/>
      <c r="C9" s="133"/>
      <c r="D9" s="134"/>
      <c r="E9" s="38" t="s">
        <v>26</v>
      </c>
      <c r="F9" s="39" t="s">
        <v>27</v>
      </c>
    </row>
    <row r="10" spans="1:6" s="62" customFormat="1" ht="24.75" customHeight="1">
      <c r="A10" s="50" t="s">
        <v>11</v>
      </c>
      <c r="B10" s="50" t="s">
        <v>28</v>
      </c>
      <c r="C10" s="51"/>
      <c r="D10" s="50"/>
      <c r="E10" s="52"/>
      <c r="F10" s="50"/>
    </row>
    <row r="11" spans="1:6" ht="24.75" customHeight="1">
      <c r="A11" s="6">
        <v>1</v>
      </c>
      <c r="B11" s="6" t="s">
        <v>29</v>
      </c>
      <c r="C11" s="7"/>
      <c r="D11" s="7"/>
      <c r="E11" s="8"/>
      <c r="F11" s="9"/>
    </row>
    <row r="12" spans="1:6" ht="24.75" customHeight="1">
      <c r="A12" s="9"/>
      <c r="B12" s="9" t="s">
        <v>30</v>
      </c>
      <c r="C12" s="58">
        <v>489510000</v>
      </c>
      <c r="D12" s="7">
        <f>D16</f>
        <v>26232050</v>
      </c>
      <c r="E12" s="53">
        <f>D12/C12*100</f>
        <v>5.358838430267002</v>
      </c>
      <c r="F12" s="9"/>
    </row>
    <row r="13" spans="1:6" ht="24.75" customHeight="1">
      <c r="A13" s="54">
        <v>2</v>
      </c>
      <c r="B13" s="6" t="s">
        <v>31</v>
      </c>
      <c r="C13" s="7"/>
      <c r="D13" s="7"/>
      <c r="E13" s="8"/>
      <c r="F13" s="9"/>
    </row>
    <row r="14" spans="1:6" ht="24.75" customHeight="1">
      <c r="A14" s="9" t="s">
        <v>32</v>
      </c>
      <c r="B14" s="9" t="s">
        <v>33</v>
      </c>
      <c r="C14" s="7"/>
      <c r="D14" s="7"/>
      <c r="E14" s="8"/>
      <c r="F14" s="9"/>
    </row>
    <row r="15" spans="1:6" ht="24.75" customHeight="1">
      <c r="A15" s="55" t="s">
        <v>34</v>
      </c>
      <c r="B15" s="9" t="s">
        <v>17</v>
      </c>
      <c r="C15" s="7"/>
      <c r="D15" s="7"/>
      <c r="E15" s="8"/>
      <c r="F15" s="9"/>
    </row>
    <row r="16" spans="1:6" ht="24.75" customHeight="1">
      <c r="A16" s="55"/>
      <c r="B16" s="9" t="s">
        <v>100</v>
      </c>
      <c r="C16" s="7">
        <f>C12</f>
        <v>489510000</v>
      </c>
      <c r="D16" s="7">
        <v>26232050</v>
      </c>
      <c r="E16" s="53">
        <f>D16/C16*100</f>
        <v>5.358838430267002</v>
      </c>
      <c r="F16" s="9"/>
    </row>
    <row r="17" spans="1:9" ht="24.75" customHeight="1">
      <c r="A17" s="55"/>
      <c r="B17" s="9" t="s">
        <v>101</v>
      </c>
      <c r="C17" s="7">
        <f>477018000+342000000</f>
        <v>819018000</v>
      </c>
      <c r="D17" s="7">
        <v>202536538</v>
      </c>
      <c r="E17" s="53">
        <f>D17/C17*100</f>
        <v>24.729192520799298</v>
      </c>
      <c r="F17" s="9"/>
      <c r="G17" s="1" t="s">
        <v>103</v>
      </c>
      <c r="I17" s="119">
        <v>477018000</v>
      </c>
    </row>
    <row r="18" spans="1:14" ht="24.75" customHeight="1">
      <c r="A18" s="55"/>
      <c r="B18" s="9" t="s">
        <v>102</v>
      </c>
      <c r="C18" s="7">
        <f>20500000+18000000</f>
        <v>38500000</v>
      </c>
      <c r="D18" s="7">
        <v>1672000</v>
      </c>
      <c r="E18" s="53">
        <f>D18/C18*100</f>
        <v>4.3428571428571425</v>
      </c>
      <c r="F18" s="9"/>
      <c r="G18" s="1" t="s">
        <v>104</v>
      </c>
      <c r="N18" s="119">
        <v>342000000</v>
      </c>
    </row>
    <row r="19" spans="1:9" ht="24.75" customHeight="1">
      <c r="A19" s="55" t="s">
        <v>35</v>
      </c>
      <c r="B19" s="9" t="s">
        <v>18</v>
      </c>
      <c r="C19" s="7"/>
      <c r="D19" s="56"/>
      <c r="E19" s="8"/>
      <c r="F19" s="9"/>
      <c r="G19" s="1" t="s">
        <v>105</v>
      </c>
      <c r="I19" s="119">
        <v>20500000</v>
      </c>
    </row>
    <row r="20" spans="1:13" ht="24.75" customHeight="1">
      <c r="A20" s="54">
        <v>3</v>
      </c>
      <c r="B20" s="6" t="s">
        <v>36</v>
      </c>
      <c r="C20" s="7"/>
      <c r="D20" s="56"/>
      <c r="E20" s="8"/>
      <c r="F20" s="9"/>
      <c r="G20" s="1" t="s">
        <v>106</v>
      </c>
      <c r="M20" s="120">
        <v>18000000</v>
      </c>
    </row>
    <row r="21" spans="1:6" ht="24.75" customHeight="1">
      <c r="A21" s="9"/>
      <c r="B21" s="9" t="s">
        <v>37</v>
      </c>
      <c r="C21" s="7"/>
      <c r="D21" s="56"/>
      <c r="E21" s="8"/>
      <c r="F21" s="9"/>
    </row>
    <row r="22" spans="1:6" s="62" customFormat="1" ht="24.75" customHeight="1">
      <c r="A22" s="57" t="s">
        <v>19</v>
      </c>
      <c r="B22" s="57" t="s">
        <v>38</v>
      </c>
      <c r="C22" s="58">
        <f>SUM(C24:C25)</f>
        <v>3759767000</v>
      </c>
      <c r="D22" s="59">
        <f>SUM(D24:D25)</f>
        <v>951447184</v>
      </c>
      <c r="E22" s="60">
        <f>D22/C22*100</f>
        <v>25.30601454824195</v>
      </c>
      <c r="F22" s="57"/>
    </row>
    <row r="23" spans="1:6" ht="24.75" customHeight="1">
      <c r="A23" s="61">
        <v>1</v>
      </c>
      <c r="B23" s="9" t="s">
        <v>16</v>
      </c>
      <c r="C23" s="7"/>
      <c r="D23" s="56"/>
      <c r="E23" s="8"/>
      <c r="F23" s="9"/>
    </row>
    <row r="24" spans="1:6" ht="24.75" customHeight="1">
      <c r="A24" s="9" t="s">
        <v>15</v>
      </c>
      <c r="B24" s="9" t="s">
        <v>17</v>
      </c>
      <c r="C24" s="7"/>
      <c r="D24" s="7"/>
      <c r="E24" s="53"/>
      <c r="F24" s="9"/>
    </row>
    <row r="25" spans="1:6" ht="24.75" customHeight="1">
      <c r="A25" s="9" t="s">
        <v>20</v>
      </c>
      <c r="B25" s="9" t="s">
        <v>18</v>
      </c>
      <c r="C25" s="7">
        <v>3759767000</v>
      </c>
      <c r="D25" s="7">
        <v>951447184</v>
      </c>
      <c r="E25" s="53">
        <f>D25/C25*100</f>
        <v>25.30601454824195</v>
      </c>
      <c r="F25" s="9"/>
    </row>
    <row r="26" spans="1:6" ht="24.75" customHeight="1">
      <c r="A26" s="10"/>
      <c r="B26" s="10"/>
      <c r="C26" s="11"/>
      <c r="D26" s="11"/>
      <c r="E26" s="12"/>
      <c r="F26" s="10"/>
    </row>
    <row r="28" spans="4:6" ht="15">
      <c r="D28" s="135" t="s">
        <v>119</v>
      </c>
      <c r="E28" s="135"/>
      <c r="F28" s="135"/>
    </row>
    <row r="29" spans="4:6" ht="21" customHeight="1">
      <c r="D29" s="131" t="s">
        <v>21</v>
      </c>
      <c r="E29" s="131"/>
      <c r="F29" s="131"/>
    </row>
    <row r="33" spans="4:6" ht="15">
      <c r="D33" s="136" t="s">
        <v>22</v>
      </c>
      <c r="E33" s="136"/>
      <c r="F33" s="136"/>
    </row>
    <row r="34" spans="2:6" ht="15">
      <c r="B34" s="2"/>
      <c r="C34" s="137" t="s">
        <v>1</v>
      </c>
      <c r="D34" s="137"/>
      <c r="E34" s="137"/>
      <c r="F34" s="137"/>
    </row>
    <row r="35" spans="1:6" ht="16.5">
      <c r="A35" s="3"/>
      <c r="B35" s="3" t="s">
        <v>2</v>
      </c>
      <c r="C35" s="115"/>
      <c r="D35" s="116"/>
      <c r="E35" s="4"/>
      <c r="F35" s="4"/>
    </row>
    <row r="36" spans="1:6" ht="16.5">
      <c r="A36" s="3"/>
      <c r="B36" s="3" t="s">
        <v>3</v>
      </c>
      <c r="C36" s="115"/>
      <c r="D36" s="3"/>
      <c r="E36" s="117"/>
      <c r="F36" s="3"/>
    </row>
    <row r="37" spans="1:6" ht="15">
      <c r="A37" s="131" t="s">
        <v>77</v>
      </c>
      <c r="B37" s="131"/>
      <c r="C37" s="131"/>
      <c r="D37" s="131"/>
      <c r="E37" s="131"/>
      <c r="F37" s="131"/>
    </row>
    <row r="38" spans="1:6" ht="15">
      <c r="A38" s="129" t="s">
        <v>118</v>
      </c>
      <c r="B38" s="129"/>
      <c r="C38" s="129"/>
      <c r="D38" s="129"/>
      <c r="E38" s="129"/>
      <c r="F38" s="129"/>
    </row>
    <row r="39" spans="1:6" ht="15">
      <c r="A39" s="132" t="s">
        <v>4</v>
      </c>
      <c r="B39" s="132" t="s">
        <v>5</v>
      </c>
      <c r="C39" s="133" t="s">
        <v>23</v>
      </c>
      <c r="D39" s="134" t="s">
        <v>24</v>
      </c>
      <c r="E39" s="132" t="s">
        <v>25</v>
      </c>
      <c r="F39" s="132"/>
    </row>
    <row r="40" spans="1:6" ht="30">
      <c r="A40" s="132"/>
      <c r="B40" s="132"/>
      <c r="C40" s="133"/>
      <c r="D40" s="134"/>
      <c r="E40" s="38" t="s">
        <v>26</v>
      </c>
      <c r="F40" s="39" t="s">
        <v>27</v>
      </c>
    </row>
    <row r="41" spans="1:6" ht="24.75" customHeight="1">
      <c r="A41" s="50" t="s">
        <v>11</v>
      </c>
      <c r="B41" s="50" t="s">
        <v>28</v>
      </c>
      <c r="C41" s="51"/>
      <c r="D41" s="50"/>
      <c r="E41" s="52"/>
      <c r="F41" s="50"/>
    </row>
    <row r="42" spans="1:6" ht="24.75" customHeight="1">
      <c r="A42" s="6">
        <v>1</v>
      </c>
      <c r="B42" s="6" t="s">
        <v>29</v>
      </c>
      <c r="C42" s="7"/>
      <c r="D42" s="7"/>
      <c r="E42" s="8"/>
      <c r="F42" s="9"/>
    </row>
    <row r="43" spans="1:7" ht="24.75" customHeight="1">
      <c r="A43" s="9"/>
      <c r="B43" s="9" t="s">
        <v>30</v>
      </c>
      <c r="C43" s="58">
        <v>489510000</v>
      </c>
      <c r="D43" s="7">
        <f>D47</f>
        <v>129562000</v>
      </c>
      <c r="E43" s="53">
        <f>D43/C43*100</f>
        <v>26.4676921819779</v>
      </c>
      <c r="F43" s="9"/>
      <c r="G43" s="99">
        <f>D43+D12</f>
        <v>155794050</v>
      </c>
    </row>
    <row r="44" spans="1:6" ht="24.75" customHeight="1">
      <c r="A44" s="54">
        <v>2</v>
      </c>
      <c r="B44" s="6" t="s">
        <v>31</v>
      </c>
      <c r="C44" s="7"/>
      <c r="D44" s="7"/>
      <c r="E44" s="8"/>
      <c r="F44" s="9"/>
    </row>
    <row r="45" spans="1:6" ht="24.75" customHeight="1">
      <c r="A45" s="9" t="s">
        <v>32</v>
      </c>
      <c r="B45" s="9" t="s">
        <v>33</v>
      </c>
      <c r="C45" s="7"/>
      <c r="D45" s="7"/>
      <c r="E45" s="8"/>
      <c r="F45" s="9"/>
    </row>
    <row r="46" spans="1:6" ht="24.75" customHeight="1">
      <c r="A46" s="55" t="s">
        <v>34</v>
      </c>
      <c r="B46" s="9" t="s">
        <v>17</v>
      </c>
      <c r="C46" s="7"/>
      <c r="D46" s="7"/>
      <c r="E46" s="8"/>
      <c r="F46" s="9"/>
    </row>
    <row r="47" spans="1:6" ht="24.75" customHeight="1">
      <c r="A47" s="55"/>
      <c r="B47" s="9" t="s">
        <v>107</v>
      </c>
      <c r="C47" s="7">
        <v>489510000</v>
      </c>
      <c r="D47" s="7">
        <v>129562000</v>
      </c>
      <c r="E47" s="53">
        <f>D47/C47*100</f>
        <v>26.4676921819779</v>
      </c>
      <c r="F47" s="9"/>
    </row>
    <row r="48" spans="1:7" ht="24.75" customHeight="1">
      <c r="A48" s="55"/>
      <c r="B48" s="9" t="s">
        <v>108</v>
      </c>
      <c r="C48" s="7">
        <v>819018000</v>
      </c>
      <c r="D48" s="7">
        <v>462028739</v>
      </c>
      <c r="E48" s="53">
        <f>D48/C48*100</f>
        <v>56.41252560993776</v>
      </c>
      <c r="F48" s="9"/>
      <c r="G48" s="99">
        <f>D48+D17</f>
        <v>664565277</v>
      </c>
    </row>
    <row r="49" spans="1:7" ht="24.75" customHeight="1">
      <c r="A49" s="55"/>
      <c r="B49" s="9" t="s">
        <v>109</v>
      </c>
      <c r="C49" s="7">
        <v>38500000</v>
      </c>
      <c r="D49" s="7">
        <v>14054940</v>
      </c>
      <c r="E49" s="53">
        <f>D49/C49*100</f>
        <v>36.506337662337664</v>
      </c>
      <c r="F49" s="9"/>
      <c r="G49" s="99">
        <f>D49+D18</f>
        <v>15726940</v>
      </c>
    </row>
    <row r="50" spans="1:6" ht="24.75" customHeight="1">
      <c r="A50" s="55" t="s">
        <v>35</v>
      </c>
      <c r="B50" s="9" t="s">
        <v>18</v>
      </c>
      <c r="C50" s="7"/>
      <c r="D50" s="56"/>
      <c r="E50" s="8"/>
      <c r="F50" s="9"/>
    </row>
    <row r="51" spans="1:6" ht="24.75" customHeight="1">
      <c r="A51" s="54">
        <v>3</v>
      </c>
      <c r="B51" s="6" t="s">
        <v>36</v>
      </c>
      <c r="C51" s="7"/>
      <c r="D51" s="56"/>
      <c r="E51" s="8"/>
      <c r="F51" s="9"/>
    </row>
    <row r="52" spans="1:6" ht="24.75" customHeight="1">
      <c r="A52" s="9"/>
      <c r="B52" s="9" t="s">
        <v>37</v>
      </c>
      <c r="C52" s="7"/>
      <c r="D52" s="56"/>
      <c r="E52" s="8"/>
      <c r="F52" s="9"/>
    </row>
    <row r="53" spans="1:7" ht="24.75" customHeight="1">
      <c r="A53" s="57" t="s">
        <v>19</v>
      </c>
      <c r="B53" s="57" t="s">
        <v>38</v>
      </c>
      <c r="C53" s="58">
        <f>C55+C56</f>
        <v>3774767000</v>
      </c>
      <c r="D53" s="59">
        <f>SUM(D55:D56)</f>
        <v>1024982021</v>
      </c>
      <c r="E53" s="60">
        <f>D53/C53*100</f>
        <v>27.153517581350055</v>
      </c>
      <c r="F53" s="57"/>
      <c r="G53" s="99">
        <f>D53+D22</f>
        <v>1976429205</v>
      </c>
    </row>
    <row r="54" spans="1:6" ht="24.75" customHeight="1">
      <c r="A54" s="61">
        <v>1</v>
      </c>
      <c r="B54" s="9" t="s">
        <v>16</v>
      </c>
      <c r="C54" s="7"/>
      <c r="D54" s="56"/>
      <c r="E54" s="8"/>
      <c r="F54" s="9"/>
    </row>
    <row r="55" spans="1:7" ht="24.75" customHeight="1">
      <c r="A55" s="9" t="s">
        <v>15</v>
      </c>
      <c r="B55" s="9" t="s">
        <v>17</v>
      </c>
      <c r="C55" s="7">
        <v>3712803000</v>
      </c>
      <c r="D55" s="7">
        <v>1917949205</v>
      </c>
      <c r="E55" s="53">
        <f>D55/C55*100</f>
        <v>51.65771534336726</v>
      </c>
      <c r="F55" s="9"/>
      <c r="G55" s="99">
        <f>D55+D24</f>
        <v>1917949205</v>
      </c>
    </row>
    <row r="56" spans="1:7" ht="24.75" customHeight="1">
      <c r="A56" s="9" t="s">
        <v>20</v>
      </c>
      <c r="B56" s="9" t="s">
        <v>18</v>
      </c>
      <c r="C56" s="7">
        <f>46964000+15000000</f>
        <v>61964000</v>
      </c>
      <c r="D56" s="7">
        <v>-892967184</v>
      </c>
      <c r="E56" s="53">
        <f>D56/C56*100</f>
        <v>-1441.1064230843715</v>
      </c>
      <c r="F56" s="9"/>
      <c r="G56" s="99">
        <f>D56+D25</f>
        <v>58480000</v>
      </c>
    </row>
    <row r="57" spans="1:6" ht="24.75" customHeight="1">
      <c r="A57" s="10"/>
      <c r="B57" s="10"/>
      <c r="C57" s="11"/>
      <c r="D57" s="11"/>
      <c r="E57" s="12"/>
      <c r="F57" s="10"/>
    </row>
    <row r="59" spans="4:6" ht="15">
      <c r="D59" s="135" t="s">
        <v>117</v>
      </c>
      <c r="E59" s="135"/>
      <c r="F59" s="135"/>
    </row>
    <row r="60" spans="4:6" ht="15">
      <c r="D60" s="131" t="s">
        <v>21</v>
      </c>
      <c r="E60" s="131"/>
      <c r="F60" s="131"/>
    </row>
    <row r="64" ht="16.5" customHeight="1"/>
    <row r="65" ht="16.5" customHeight="1"/>
    <row r="66" ht="16.5" customHeight="1"/>
    <row r="67" ht="16.5" customHeight="1"/>
    <row r="68" spans="4:6" ht="15">
      <c r="D68" s="136" t="s">
        <v>22</v>
      </c>
      <c r="E68" s="136"/>
      <c r="F68" s="136"/>
    </row>
    <row r="69" spans="2:6" ht="15">
      <c r="B69" s="2"/>
      <c r="C69" s="137" t="s">
        <v>1</v>
      </c>
      <c r="D69" s="137"/>
      <c r="E69" s="137"/>
      <c r="F69" s="137"/>
    </row>
    <row r="70" spans="1:6" ht="16.5">
      <c r="A70" s="3"/>
      <c r="B70" s="3" t="s">
        <v>2</v>
      </c>
      <c r="C70" s="115"/>
      <c r="D70" s="116"/>
      <c r="E70" s="4"/>
      <c r="F70" s="4"/>
    </row>
    <row r="71" spans="1:6" ht="16.5">
      <c r="A71" s="3"/>
      <c r="B71" s="3" t="s">
        <v>3</v>
      </c>
      <c r="C71" s="115"/>
      <c r="D71" s="3"/>
      <c r="E71" s="117"/>
      <c r="F71" s="3"/>
    </row>
    <row r="72" spans="1:6" ht="15">
      <c r="A72" s="131" t="s">
        <v>120</v>
      </c>
      <c r="B72" s="131"/>
      <c r="C72" s="131"/>
      <c r="D72" s="131"/>
      <c r="E72" s="131"/>
      <c r="F72" s="131"/>
    </row>
    <row r="73" spans="1:6" ht="15">
      <c r="A73" s="129" t="s">
        <v>118</v>
      </c>
      <c r="B73" s="129"/>
      <c r="C73" s="129"/>
      <c r="D73" s="129"/>
      <c r="E73" s="129"/>
      <c r="F73" s="129"/>
    </row>
    <row r="74" spans="1:6" ht="15">
      <c r="A74" s="126"/>
      <c r="B74" s="126"/>
      <c r="C74" s="126"/>
      <c r="D74" s="126"/>
      <c r="E74" s="126"/>
      <c r="F74" s="126"/>
    </row>
    <row r="75" spans="1:6" ht="15">
      <c r="A75" s="132" t="s">
        <v>4</v>
      </c>
      <c r="B75" s="132" t="s">
        <v>5</v>
      </c>
      <c r="C75" s="133" t="s">
        <v>23</v>
      </c>
      <c r="D75" s="134" t="s">
        <v>24</v>
      </c>
      <c r="E75" s="132" t="s">
        <v>25</v>
      </c>
      <c r="F75" s="132"/>
    </row>
    <row r="76" spans="1:6" ht="30">
      <c r="A76" s="132"/>
      <c r="B76" s="132"/>
      <c r="C76" s="133"/>
      <c r="D76" s="134"/>
      <c r="E76" s="124" t="s">
        <v>26</v>
      </c>
      <c r="F76" s="125" t="s">
        <v>27</v>
      </c>
    </row>
    <row r="77" spans="1:6" ht="24" customHeight="1">
      <c r="A77" s="50" t="s">
        <v>11</v>
      </c>
      <c r="B77" s="50" t="s">
        <v>28</v>
      </c>
      <c r="C77" s="51"/>
      <c r="D77" s="50"/>
      <c r="E77" s="52"/>
      <c r="F77" s="50"/>
    </row>
    <row r="78" spans="1:6" ht="24" customHeight="1">
      <c r="A78" s="6">
        <v>1</v>
      </c>
      <c r="B78" s="6" t="s">
        <v>29</v>
      </c>
      <c r="C78" s="7"/>
      <c r="D78" s="7"/>
      <c r="E78" s="8"/>
      <c r="F78" s="9"/>
    </row>
    <row r="79" spans="1:6" ht="24" customHeight="1">
      <c r="A79" s="9"/>
      <c r="B79" s="9" t="s">
        <v>30</v>
      </c>
      <c r="C79" s="58">
        <v>489510000</v>
      </c>
      <c r="D79" s="7">
        <f>D83</f>
        <v>26232050</v>
      </c>
      <c r="E79" s="53">
        <f>D79/C79*100</f>
        <v>5.358838430267002</v>
      </c>
      <c r="F79" s="9"/>
    </row>
    <row r="80" spans="1:6" ht="24" customHeight="1">
      <c r="A80" s="54">
        <v>2</v>
      </c>
      <c r="B80" s="6" t="s">
        <v>31</v>
      </c>
      <c r="C80" s="7"/>
      <c r="D80" s="7"/>
      <c r="E80" s="8"/>
      <c r="F80" s="9"/>
    </row>
    <row r="81" spans="1:6" ht="24" customHeight="1">
      <c r="A81" s="9" t="s">
        <v>32</v>
      </c>
      <c r="B81" s="9" t="s">
        <v>33</v>
      </c>
      <c r="C81" s="7"/>
      <c r="D81" s="7"/>
      <c r="E81" s="8"/>
      <c r="F81" s="9"/>
    </row>
    <row r="82" spans="1:6" ht="24" customHeight="1">
      <c r="A82" s="55" t="s">
        <v>34</v>
      </c>
      <c r="B82" s="9" t="s">
        <v>17</v>
      </c>
      <c r="C82" s="7"/>
      <c r="D82" s="7"/>
      <c r="E82" s="8"/>
      <c r="F82" s="9"/>
    </row>
    <row r="83" spans="1:6" ht="24" customHeight="1">
      <c r="A83" s="55"/>
      <c r="B83" s="9" t="s">
        <v>100</v>
      </c>
      <c r="C83" s="7">
        <f>C79</f>
        <v>489510000</v>
      </c>
      <c r="D83" s="7">
        <v>26232050</v>
      </c>
      <c r="E83" s="53">
        <f>D83/C83*100</f>
        <v>5.358838430267002</v>
      </c>
      <c r="F83" s="9"/>
    </row>
    <row r="84" spans="1:6" ht="24" customHeight="1">
      <c r="A84" s="55"/>
      <c r="B84" s="9" t="s">
        <v>101</v>
      </c>
      <c r="C84" s="7">
        <f>477018000+342000000</f>
        <v>819018000</v>
      </c>
      <c r="D84" s="7">
        <v>202536538</v>
      </c>
      <c r="E84" s="53">
        <f>D84/C84*100</f>
        <v>24.729192520799298</v>
      </c>
      <c r="F84" s="9"/>
    </row>
    <row r="85" spans="1:6" ht="24" customHeight="1">
      <c r="A85" s="55"/>
      <c r="B85" s="9" t="s">
        <v>102</v>
      </c>
      <c r="C85" s="7">
        <f>20500000+18000000</f>
        <v>38500000</v>
      </c>
      <c r="D85" s="7">
        <v>1672000</v>
      </c>
      <c r="E85" s="53">
        <f>D85/C85*100</f>
        <v>4.3428571428571425</v>
      </c>
      <c r="F85" s="9"/>
    </row>
    <row r="86" spans="1:6" ht="24" customHeight="1">
      <c r="A86" s="55" t="s">
        <v>35</v>
      </c>
      <c r="B86" s="9" t="s">
        <v>18</v>
      </c>
      <c r="C86" s="7"/>
      <c r="D86" s="56"/>
      <c r="E86" s="8"/>
      <c r="F86" s="9"/>
    </row>
    <row r="87" spans="1:6" ht="24" customHeight="1">
      <c r="A87" s="54">
        <v>3</v>
      </c>
      <c r="B87" s="6" t="s">
        <v>36</v>
      </c>
      <c r="C87" s="7"/>
      <c r="D87" s="56"/>
      <c r="E87" s="8"/>
      <c r="F87" s="9"/>
    </row>
    <row r="88" spans="1:6" ht="24" customHeight="1">
      <c r="A88" s="9"/>
      <c r="B88" s="9" t="s">
        <v>37</v>
      </c>
      <c r="C88" s="7"/>
      <c r="D88" s="56"/>
      <c r="E88" s="8"/>
      <c r="F88" s="9"/>
    </row>
    <row r="89" spans="1:6" ht="24" customHeight="1">
      <c r="A89" s="57" t="s">
        <v>19</v>
      </c>
      <c r="B89" s="57" t="s">
        <v>38</v>
      </c>
      <c r="C89" s="58">
        <f>SUM(C91:C92)</f>
        <v>3759767000</v>
      </c>
      <c r="D89" s="59">
        <f>SUM(D91:D92)</f>
        <v>951447184</v>
      </c>
      <c r="E89" s="60">
        <f>D89/C89*100</f>
        <v>25.30601454824195</v>
      </c>
      <c r="F89" s="57"/>
    </row>
    <row r="90" spans="1:6" ht="24" customHeight="1">
      <c r="A90" s="61">
        <v>1</v>
      </c>
      <c r="B90" s="9" t="s">
        <v>16</v>
      </c>
      <c r="C90" s="7"/>
      <c r="D90" s="56"/>
      <c r="E90" s="8"/>
      <c r="F90" s="9"/>
    </row>
    <row r="91" spans="1:6" ht="24" customHeight="1">
      <c r="A91" s="9" t="s">
        <v>15</v>
      </c>
      <c r="B91" s="9" t="s">
        <v>17</v>
      </c>
      <c r="C91" s="7"/>
      <c r="D91" s="7"/>
      <c r="E91" s="53"/>
      <c r="F91" s="9"/>
    </row>
    <row r="92" spans="1:6" ht="24" customHeight="1">
      <c r="A92" s="9" t="s">
        <v>20</v>
      </c>
      <c r="B92" s="9" t="s">
        <v>18</v>
      </c>
      <c r="C92" s="7">
        <v>3759767000</v>
      </c>
      <c r="D92" s="7">
        <v>951447184</v>
      </c>
      <c r="E92" s="53">
        <f>D92/C92*100</f>
        <v>25.30601454824195</v>
      </c>
      <c r="F92" s="9"/>
    </row>
    <row r="93" spans="1:6" ht="24" customHeight="1">
      <c r="A93" s="10"/>
      <c r="B93" s="10"/>
      <c r="C93" s="11"/>
      <c r="D93" s="11"/>
      <c r="E93" s="12"/>
      <c r="F93" s="10"/>
    </row>
    <row r="95" spans="4:6" ht="15">
      <c r="D95" s="135" t="s">
        <v>119</v>
      </c>
      <c r="E95" s="135"/>
      <c r="F95" s="135"/>
    </row>
    <row r="96" spans="4:6" ht="15">
      <c r="D96" s="131" t="s">
        <v>21</v>
      </c>
      <c r="E96" s="131"/>
      <c r="F96" s="131"/>
    </row>
  </sheetData>
  <sheetProtection/>
  <mergeCells count="33">
    <mergeCell ref="D95:F95"/>
    <mergeCell ref="D96:F96"/>
    <mergeCell ref="D68:F68"/>
    <mergeCell ref="C69:F69"/>
    <mergeCell ref="A72:F72"/>
    <mergeCell ref="A73:F73"/>
    <mergeCell ref="A75:A76"/>
    <mergeCell ref="B75:B76"/>
    <mergeCell ref="C75:C76"/>
    <mergeCell ref="D75:D76"/>
    <mergeCell ref="E75:F75"/>
    <mergeCell ref="D59:F59"/>
    <mergeCell ref="D60:F60"/>
    <mergeCell ref="D33:F33"/>
    <mergeCell ref="C34:F34"/>
    <mergeCell ref="A37:F37"/>
    <mergeCell ref="A39:A40"/>
    <mergeCell ref="B39:B40"/>
    <mergeCell ref="C39:C40"/>
    <mergeCell ref="D1:F1"/>
    <mergeCell ref="C2:F2"/>
    <mergeCell ref="A5:F5"/>
    <mergeCell ref="A8:A9"/>
    <mergeCell ref="B8:B9"/>
    <mergeCell ref="C8:C9"/>
    <mergeCell ref="A6:F6"/>
    <mergeCell ref="D8:D9"/>
    <mergeCell ref="E8:F8"/>
    <mergeCell ref="D39:D40"/>
    <mergeCell ref="E39:F39"/>
    <mergeCell ref="D28:F28"/>
    <mergeCell ref="D29:F29"/>
    <mergeCell ref="A38:F38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66">
      <selection activeCell="I73" sqref="I73"/>
    </sheetView>
  </sheetViews>
  <sheetFormatPr defaultColWidth="9.140625" defaultRowHeight="15"/>
  <cols>
    <col min="1" max="1" width="5.140625" style="1" customWidth="1"/>
    <col min="2" max="2" width="46.140625" style="1" customWidth="1"/>
    <col min="3" max="3" width="12.8515625" style="1" customWidth="1"/>
    <col min="4" max="4" width="13.140625" style="1" customWidth="1"/>
    <col min="5" max="5" width="6.140625" style="1" customWidth="1"/>
    <col min="6" max="6" width="7.140625" style="1" customWidth="1"/>
    <col min="7" max="7" width="5.7109375" style="1" customWidth="1"/>
    <col min="8" max="8" width="12.421875" style="1" bestFit="1" customWidth="1"/>
    <col min="9" max="16384" width="9.140625" style="1" customWidth="1"/>
  </cols>
  <sheetData>
    <row r="1" spans="4:6" ht="22.5" customHeight="1">
      <c r="D1" s="136" t="s">
        <v>0</v>
      </c>
      <c r="E1" s="136"/>
      <c r="F1" s="136"/>
    </row>
    <row r="2" spans="2:6" ht="28.5" customHeight="1">
      <c r="B2" s="2"/>
      <c r="C2" s="137" t="s">
        <v>1</v>
      </c>
      <c r="D2" s="137"/>
      <c r="E2" s="137"/>
      <c r="F2" s="137"/>
    </row>
    <row r="3" spans="2:6" s="3" customFormat="1" ht="21" customHeight="1">
      <c r="B3" s="3" t="s">
        <v>2</v>
      </c>
      <c r="D3" s="13"/>
      <c r="E3" s="4"/>
      <c r="F3" s="4"/>
    </row>
    <row r="4" spans="2:4" s="3" customFormat="1" ht="20.25" customHeight="1">
      <c r="B4" s="3" t="s">
        <v>3</v>
      </c>
      <c r="D4" s="14"/>
    </row>
    <row r="5" spans="1:7" ht="22.5" customHeight="1">
      <c r="A5" s="131" t="s">
        <v>78</v>
      </c>
      <c r="B5" s="131"/>
      <c r="C5" s="131"/>
      <c r="D5" s="131"/>
      <c r="E5" s="131"/>
      <c r="F5" s="131"/>
      <c r="G5" s="131"/>
    </row>
    <row r="6" spans="1:7" ht="24.75" customHeight="1">
      <c r="A6" s="138" t="s">
        <v>121</v>
      </c>
      <c r="B6" s="138"/>
      <c r="C6" s="138"/>
      <c r="D6" s="138"/>
      <c r="E6" s="138"/>
      <c r="F6" s="138"/>
      <c r="G6" s="138"/>
    </row>
    <row r="7" spans="1:7" s="5" customFormat="1" ht="15">
      <c r="A7" s="132" t="s">
        <v>4</v>
      </c>
      <c r="B7" s="132" t="s">
        <v>5</v>
      </c>
      <c r="C7" s="134" t="s">
        <v>6</v>
      </c>
      <c r="D7" s="142" t="s">
        <v>7</v>
      </c>
      <c r="E7" s="143" t="s">
        <v>8</v>
      </c>
      <c r="F7" s="144"/>
      <c r="G7" s="145"/>
    </row>
    <row r="8" spans="1:7" s="5" customFormat="1" ht="60.75" customHeight="1">
      <c r="A8" s="132"/>
      <c r="B8" s="132"/>
      <c r="C8" s="132"/>
      <c r="D8" s="142"/>
      <c r="E8" s="15" t="s">
        <v>39</v>
      </c>
      <c r="F8" s="39" t="s">
        <v>9</v>
      </c>
      <c r="G8" s="22" t="s">
        <v>10</v>
      </c>
    </row>
    <row r="9" spans="1:9" s="18" customFormat="1" ht="24.75" customHeight="1">
      <c r="A9" s="16" t="s">
        <v>11</v>
      </c>
      <c r="B9" s="16" t="s">
        <v>13</v>
      </c>
      <c r="C9" s="16"/>
      <c r="D9" s="23"/>
      <c r="E9" s="16"/>
      <c r="F9" s="16"/>
      <c r="G9" s="16"/>
      <c r="H9" s="62"/>
      <c r="I9" s="62"/>
    </row>
    <row r="10" spans="1:9" s="18" customFormat="1" ht="24.75" customHeight="1">
      <c r="A10" s="63" t="s">
        <v>12</v>
      </c>
      <c r="B10" s="24" t="s">
        <v>40</v>
      </c>
      <c r="C10" s="25">
        <f>C11+C12</f>
        <v>686133000</v>
      </c>
      <c r="D10" s="26">
        <f>C10</f>
        <v>686133000</v>
      </c>
      <c r="E10" s="64"/>
      <c r="F10" s="64"/>
      <c r="G10" s="64"/>
      <c r="H10" s="65">
        <f>C14+C17+C20+C23</f>
        <v>686133000</v>
      </c>
      <c r="I10" s="62"/>
    </row>
    <row r="11" spans="1:9" s="20" customFormat="1" ht="24.75" customHeight="1">
      <c r="A11" s="8">
        <v>2</v>
      </c>
      <c r="B11" s="66" t="s">
        <v>41</v>
      </c>
      <c r="C11" s="7">
        <v>209115000</v>
      </c>
      <c r="D11" s="27">
        <f aca="true" t="shared" si="0" ref="D11:D25">C11</f>
        <v>209115000</v>
      </c>
      <c r="E11" s="9"/>
      <c r="F11" s="9"/>
      <c r="G11" s="9"/>
      <c r="H11" s="1"/>
      <c r="I11" s="1"/>
    </row>
    <row r="12" spans="1:9" s="20" customFormat="1" ht="24.75" customHeight="1">
      <c r="A12" s="8">
        <v>3</v>
      </c>
      <c r="B12" s="66" t="s">
        <v>42</v>
      </c>
      <c r="C12" s="7">
        <v>477018000</v>
      </c>
      <c r="D12" s="27">
        <f t="shared" si="0"/>
        <v>477018000</v>
      </c>
      <c r="E12" s="9"/>
      <c r="F12" s="9"/>
      <c r="G12" s="9"/>
      <c r="H12" s="1"/>
      <c r="I12" s="1"/>
    </row>
    <row r="13" spans="1:9" s="18" customFormat="1" ht="24.75" customHeight="1">
      <c r="A13" s="6" t="s">
        <v>14</v>
      </c>
      <c r="B13" s="6" t="s">
        <v>43</v>
      </c>
      <c r="C13" s="28">
        <v>354144000</v>
      </c>
      <c r="D13" s="26">
        <f t="shared" si="0"/>
        <v>354144000</v>
      </c>
      <c r="E13" s="57"/>
      <c r="F13" s="57"/>
      <c r="G13" s="57"/>
      <c r="H13" s="62"/>
      <c r="I13" s="62"/>
    </row>
    <row r="14" spans="1:9" s="20" customFormat="1" ht="24.75" customHeight="1">
      <c r="A14" s="6">
        <v>1</v>
      </c>
      <c r="B14" s="57" t="s">
        <v>44</v>
      </c>
      <c r="C14" s="67">
        <f>C15+C16</f>
        <v>13722660</v>
      </c>
      <c r="D14" s="26">
        <f t="shared" si="0"/>
        <v>13722660</v>
      </c>
      <c r="E14" s="9"/>
      <c r="F14" s="9"/>
      <c r="G14" s="9"/>
      <c r="H14" s="1"/>
      <c r="I14" s="1"/>
    </row>
    <row r="15" spans="1:9" s="20" customFormat="1" ht="24.75" customHeight="1">
      <c r="A15" s="6"/>
      <c r="B15" s="9" t="s">
        <v>45</v>
      </c>
      <c r="C15" s="68">
        <v>4182300</v>
      </c>
      <c r="D15" s="27">
        <f t="shared" si="0"/>
        <v>4182300</v>
      </c>
      <c r="E15" s="9"/>
      <c r="F15" s="9"/>
      <c r="G15" s="9"/>
      <c r="H15" s="1"/>
      <c r="I15" s="1"/>
    </row>
    <row r="16" spans="1:9" s="20" customFormat="1" ht="24.75" customHeight="1">
      <c r="A16" s="6"/>
      <c r="B16" s="9" t="s">
        <v>46</v>
      </c>
      <c r="C16" s="68">
        <v>9540360</v>
      </c>
      <c r="D16" s="27">
        <f t="shared" si="0"/>
        <v>9540360</v>
      </c>
      <c r="E16" s="9"/>
      <c r="F16" s="9"/>
      <c r="G16" s="9"/>
      <c r="H16" s="1"/>
      <c r="I16" s="1"/>
    </row>
    <row r="17" spans="1:9" s="20" customFormat="1" ht="24.75" customHeight="1">
      <c r="A17" s="8">
        <v>2</v>
      </c>
      <c r="B17" s="57" t="s">
        <v>47</v>
      </c>
      <c r="C17" s="67">
        <f>C18+C19</f>
        <v>537928272</v>
      </c>
      <c r="D17" s="26">
        <f t="shared" si="0"/>
        <v>537928272</v>
      </c>
      <c r="E17" s="9"/>
      <c r="F17" s="9"/>
      <c r="G17" s="9"/>
      <c r="H17" s="1"/>
      <c r="I17" s="1"/>
    </row>
    <row r="18" spans="1:9" s="20" customFormat="1" ht="24.75" customHeight="1">
      <c r="A18" s="8"/>
      <c r="B18" s="9" t="s">
        <v>48</v>
      </c>
      <c r="C18" s="68">
        <v>163946160</v>
      </c>
      <c r="D18" s="27">
        <f t="shared" si="0"/>
        <v>163946160</v>
      </c>
      <c r="E18" s="9"/>
      <c r="F18" s="9"/>
      <c r="G18" s="9"/>
      <c r="H18" s="1"/>
      <c r="I18" s="1"/>
    </row>
    <row r="19" spans="1:9" s="20" customFormat="1" ht="24.75" customHeight="1">
      <c r="A19" s="8"/>
      <c r="B19" s="9" t="s">
        <v>49</v>
      </c>
      <c r="C19" s="68">
        <v>373982112</v>
      </c>
      <c r="D19" s="27">
        <f t="shared" si="0"/>
        <v>373982112</v>
      </c>
      <c r="E19" s="9"/>
      <c r="F19" s="9"/>
      <c r="G19" s="9"/>
      <c r="H19" s="1"/>
      <c r="I19" s="1"/>
    </row>
    <row r="20" spans="1:9" s="20" customFormat="1" ht="24.75" customHeight="1">
      <c r="A20" s="8">
        <v>3</v>
      </c>
      <c r="B20" s="57" t="s">
        <v>50</v>
      </c>
      <c r="C20" s="67">
        <f>C21+C22</f>
        <v>100861551.00000001</v>
      </c>
      <c r="D20" s="26">
        <f t="shared" si="0"/>
        <v>100861551.00000001</v>
      </c>
      <c r="E20" s="9"/>
      <c r="F20" s="9"/>
      <c r="G20" s="9"/>
      <c r="H20" s="1"/>
      <c r="I20" s="1"/>
    </row>
    <row r="21" spans="1:9" s="20" customFormat="1" ht="24.75" customHeight="1">
      <c r="A21" s="69"/>
      <c r="B21" s="9" t="s">
        <v>51</v>
      </c>
      <c r="C21" s="68">
        <v>30739905.000000004</v>
      </c>
      <c r="D21" s="27">
        <f t="shared" si="0"/>
        <v>30739905.000000004</v>
      </c>
      <c r="E21" s="9"/>
      <c r="F21" s="9"/>
      <c r="G21" s="9"/>
      <c r="H21" s="1"/>
      <c r="I21" s="1"/>
    </row>
    <row r="22" spans="1:9" s="20" customFormat="1" ht="24.75" customHeight="1">
      <c r="A22" s="69"/>
      <c r="B22" s="9" t="s">
        <v>52</v>
      </c>
      <c r="C22" s="68">
        <v>70121646.00000001</v>
      </c>
      <c r="D22" s="27">
        <f t="shared" si="0"/>
        <v>70121646.00000001</v>
      </c>
      <c r="E22" s="9"/>
      <c r="F22" s="9"/>
      <c r="G22" s="9"/>
      <c r="H22" s="1"/>
      <c r="I22" s="1"/>
    </row>
    <row r="23" spans="1:9" s="20" customFormat="1" ht="24.75" customHeight="1">
      <c r="A23" s="69">
        <v>5</v>
      </c>
      <c r="B23" s="70" t="s">
        <v>53</v>
      </c>
      <c r="C23" s="67">
        <f>C24+C25</f>
        <v>33620517</v>
      </c>
      <c r="D23" s="26">
        <f t="shared" si="0"/>
        <v>33620517</v>
      </c>
      <c r="E23" s="7"/>
      <c r="F23" s="7"/>
      <c r="G23" s="9"/>
      <c r="H23" s="1"/>
      <c r="I23" s="1"/>
    </row>
    <row r="24" spans="1:9" s="20" customFormat="1" ht="24.75" customHeight="1">
      <c r="A24" s="69"/>
      <c r="B24" s="61" t="s">
        <v>54</v>
      </c>
      <c r="C24" s="68">
        <v>10246635</v>
      </c>
      <c r="D24" s="27">
        <f t="shared" si="0"/>
        <v>10246635</v>
      </c>
      <c r="E24" s="7"/>
      <c r="F24" s="7"/>
      <c r="G24" s="9"/>
      <c r="H24" s="1"/>
      <c r="I24" s="1"/>
    </row>
    <row r="25" spans="1:9" s="20" customFormat="1" ht="24.75" customHeight="1">
      <c r="A25" s="69"/>
      <c r="B25" s="61" t="s">
        <v>55</v>
      </c>
      <c r="C25" s="68">
        <v>23373882</v>
      </c>
      <c r="D25" s="27">
        <f t="shared" si="0"/>
        <v>23373882</v>
      </c>
      <c r="E25" s="7"/>
      <c r="F25" s="7"/>
      <c r="G25" s="9"/>
      <c r="H25" s="1"/>
      <c r="I25" s="1"/>
    </row>
    <row r="26" spans="1:9" s="20" customFormat="1" ht="24.75" customHeight="1">
      <c r="A26" s="139" t="s">
        <v>56</v>
      </c>
      <c r="B26" s="9" t="s">
        <v>79</v>
      </c>
      <c r="C26" s="68">
        <v>2898773</v>
      </c>
      <c r="D26" s="27">
        <f>C26</f>
        <v>2898773</v>
      </c>
      <c r="E26" s="9"/>
      <c r="F26" s="9"/>
      <c r="G26" s="9"/>
      <c r="H26" s="1"/>
      <c r="I26" s="1"/>
    </row>
    <row r="27" spans="1:9" s="20" customFormat="1" ht="24.75" customHeight="1">
      <c r="A27" s="140"/>
      <c r="B27" s="71" t="s">
        <v>80</v>
      </c>
      <c r="C27" s="72">
        <v>234600</v>
      </c>
      <c r="D27" s="27">
        <f aca="true" t="shared" si="1" ref="D27:D34">C27</f>
        <v>234600</v>
      </c>
      <c r="E27" s="71"/>
      <c r="F27" s="71"/>
      <c r="G27" s="71"/>
      <c r="H27" s="1"/>
      <c r="I27" s="1"/>
    </row>
    <row r="28" spans="1:9" s="20" customFormat="1" ht="24.75" customHeight="1">
      <c r="A28" s="140"/>
      <c r="B28" s="71" t="s">
        <v>81</v>
      </c>
      <c r="C28" s="73">
        <v>82800</v>
      </c>
      <c r="D28" s="27">
        <f t="shared" si="1"/>
        <v>82800</v>
      </c>
      <c r="E28" s="74"/>
      <c r="F28" s="73"/>
      <c r="G28" s="71"/>
      <c r="H28" s="1"/>
      <c r="I28" s="1"/>
    </row>
    <row r="29" spans="1:9" s="20" customFormat="1" ht="24.75" customHeight="1">
      <c r="A29" s="140"/>
      <c r="B29" s="9" t="s">
        <v>82</v>
      </c>
      <c r="C29" s="68">
        <v>452000</v>
      </c>
      <c r="D29" s="27">
        <f t="shared" si="1"/>
        <v>452000</v>
      </c>
      <c r="E29" s="75"/>
      <c r="F29" s="76"/>
      <c r="G29" s="9"/>
      <c r="H29" s="1"/>
      <c r="I29" s="1"/>
    </row>
    <row r="30" spans="1:9" s="20" customFormat="1" ht="24.75" customHeight="1">
      <c r="A30" s="140"/>
      <c r="B30" s="17" t="s">
        <v>83</v>
      </c>
      <c r="C30" s="77">
        <v>69000</v>
      </c>
      <c r="D30" s="27">
        <f t="shared" si="1"/>
        <v>69000</v>
      </c>
      <c r="E30" s="78"/>
      <c r="F30" s="79"/>
      <c r="G30" s="80"/>
      <c r="H30" s="1"/>
      <c r="I30" s="1"/>
    </row>
    <row r="31" spans="1:9" s="20" customFormat="1" ht="24.75" customHeight="1">
      <c r="A31" s="140"/>
      <c r="B31" s="9" t="s">
        <v>84</v>
      </c>
      <c r="C31" s="81">
        <v>634800</v>
      </c>
      <c r="D31" s="27">
        <f t="shared" si="1"/>
        <v>634800</v>
      </c>
      <c r="E31" s="82"/>
      <c r="F31" s="83"/>
      <c r="G31" s="30"/>
      <c r="H31" s="1"/>
      <c r="I31" s="1"/>
    </row>
    <row r="32" spans="1:9" s="20" customFormat="1" ht="36" customHeight="1">
      <c r="A32" s="140"/>
      <c r="B32" s="84" t="s">
        <v>86</v>
      </c>
      <c r="C32" s="68">
        <v>7584221</v>
      </c>
      <c r="D32" s="27">
        <f t="shared" si="1"/>
        <v>7584221</v>
      </c>
      <c r="E32" s="85"/>
      <c r="F32" s="86"/>
      <c r="G32" s="31"/>
      <c r="H32" s="1"/>
      <c r="I32" s="1"/>
    </row>
    <row r="33" spans="1:9" s="20" customFormat="1" ht="22.5" customHeight="1">
      <c r="A33" s="140"/>
      <c r="B33" s="87" t="s">
        <v>85</v>
      </c>
      <c r="C33" s="68">
        <v>96600</v>
      </c>
      <c r="D33" s="27">
        <f t="shared" si="1"/>
        <v>96600</v>
      </c>
      <c r="E33" s="88"/>
      <c r="F33" s="89"/>
      <c r="G33" s="90"/>
      <c r="H33" s="1"/>
      <c r="I33" s="1"/>
    </row>
    <row r="34" spans="1:9" s="20" customFormat="1" ht="22.5" customHeight="1">
      <c r="A34" s="141"/>
      <c r="B34" s="91" t="s">
        <v>87</v>
      </c>
      <c r="C34" s="92">
        <v>21567722.999999996</v>
      </c>
      <c r="D34" s="27">
        <f t="shared" si="1"/>
        <v>21567722.999999996</v>
      </c>
      <c r="E34" s="88"/>
      <c r="F34" s="89"/>
      <c r="G34" s="90"/>
      <c r="H34" s="1"/>
      <c r="I34" s="1"/>
    </row>
    <row r="35" spans="1:9" s="20" customFormat="1" ht="24.75" customHeight="1">
      <c r="A35" s="93" t="s">
        <v>19</v>
      </c>
      <c r="B35" s="16" t="s">
        <v>92</v>
      </c>
      <c r="C35" s="94"/>
      <c r="D35" s="34"/>
      <c r="E35" s="16"/>
      <c r="F35" s="16"/>
      <c r="G35" s="16"/>
      <c r="H35" s="1"/>
      <c r="I35" s="1"/>
    </row>
    <row r="36" spans="1:9" s="21" customFormat="1" ht="24.75" customHeight="1">
      <c r="A36" s="95" t="s">
        <v>12</v>
      </c>
      <c r="B36" s="95" t="s">
        <v>64</v>
      </c>
      <c r="C36" s="96">
        <v>55250000</v>
      </c>
      <c r="D36" s="97">
        <f>C36</f>
        <v>55250000</v>
      </c>
      <c r="E36" s="95"/>
      <c r="F36" s="95"/>
      <c r="G36" s="95"/>
      <c r="H36" s="98"/>
      <c r="I36" s="98"/>
    </row>
    <row r="37" spans="1:9" s="18" customFormat="1" ht="24.75" customHeight="1">
      <c r="A37" s="95" t="s">
        <v>14</v>
      </c>
      <c r="B37" s="95" t="s">
        <v>93</v>
      </c>
      <c r="C37" s="96">
        <f>C38+C39+C40+C41</f>
        <v>55250000</v>
      </c>
      <c r="D37" s="97">
        <f>C37</f>
        <v>55250000</v>
      </c>
      <c r="E37" s="16"/>
      <c r="F37" s="16"/>
      <c r="G37" s="16"/>
      <c r="H37" s="65"/>
      <c r="I37" s="62"/>
    </row>
    <row r="38" spans="1:9" s="20" customFormat="1" ht="24.75" customHeight="1">
      <c r="A38" s="8">
        <v>1</v>
      </c>
      <c r="B38" s="9" t="s">
        <v>60</v>
      </c>
      <c r="C38" s="7">
        <v>1105000</v>
      </c>
      <c r="D38" s="7">
        <f>C38</f>
        <v>1105000</v>
      </c>
      <c r="E38" s="9"/>
      <c r="F38" s="9"/>
      <c r="G38" s="9"/>
      <c r="H38" s="1"/>
      <c r="I38" s="99" t="e">
        <f>C36-C38-C39-#REF!</f>
        <v>#REF!</v>
      </c>
    </row>
    <row r="39" spans="1:9" s="20" customFormat="1" ht="24.75" customHeight="1">
      <c r="A39" s="100">
        <v>2</v>
      </c>
      <c r="B39" s="71" t="s">
        <v>47</v>
      </c>
      <c r="C39" s="101">
        <v>43316000</v>
      </c>
      <c r="D39" s="101">
        <f>D40+D41</f>
        <v>10829000</v>
      </c>
      <c r="E39" s="71"/>
      <c r="F39" s="71"/>
      <c r="G39" s="71"/>
      <c r="H39" s="1"/>
      <c r="I39" s="1"/>
    </row>
    <row r="40" spans="1:9" s="20" customFormat="1" ht="24.75" customHeight="1">
      <c r="A40" s="8">
        <v>3</v>
      </c>
      <c r="B40" s="9" t="s">
        <v>50</v>
      </c>
      <c r="C40" s="7">
        <v>8121750.000000001</v>
      </c>
      <c r="D40" s="7">
        <f>C40</f>
        <v>8121750.000000001</v>
      </c>
      <c r="E40" s="9"/>
      <c r="F40" s="9"/>
      <c r="G40" s="9"/>
      <c r="H40" s="1"/>
      <c r="I40" s="1"/>
    </row>
    <row r="41" spans="1:9" s="20" customFormat="1" ht="24.75" customHeight="1">
      <c r="A41" s="8">
        <v>4</v>
      </c>
      <c r="B41" s="9" t="s">
        <v>53</v>
      </c>
      <c r="C41" s="7">
        <v>2707250</v>
      </c>
      <c r="D41" s="7">
        <f>C41</f>
        <v>2707250</v>
      </c>
      <c r="E41" s="9"/>
      <c r="F41" s="9"/>
      <c r="G41" s="9"/>
      <c r="H41" s="1"/>
      <c r="I41" s="1"/>
    </row>
    <row r="42" spans="1:9" s="20" customFormat="1" ht="31.5" customHeight="1">
      <c r="A42" s="69" t="s">
        <v>8</v>
      </c>
      <c r="B42" s="90" t="s">
        <v>94</v>
      </c>
      <c r="C42" s="102">
        <f>C41</f>
        <v>2707250</v>
      </c>
      <c r="D42" s="103">
        <f>C42</f>
        <v>2707250</v>
      </c>
      <c r="E42" s="90"/>
      <c r="F42" s="90"/>
      <c r="G42" s="90"/>
      <c r="H42" s="1"/>
      <c r="I42" s="1"/>
    </row>
    <row r="43" spans="1:9" s="20" customFormat="1" ht="24.75" customHeight="1">
      <c r="A43" s="93" t="s">
        <v>19</v>
      </c>
      <c r="B43" s="16" t="s">
        <v>57</v>
      </c>
      <c r="C43" s="94"/>
      <c r="D43" s="34"/>
      <c r="E43" s="16"/>
      <c r="F43" s="16"/>
      <c r="G43" s="16"/>
      <c r="H43" s="1"/>
      <c r="I43" s="1"/>
    </row>
    <row r="44" spans="1:9" s="21" customFormat="1" ht="24.75" customHeight="1">
      <c r="A44" s="95" t="s">
        <v>12</v>
      </c>
      <c r="B44" s="95" t="s">
        <v>58</v>
      </c>
      <c r="C44" s="96">
        <f>C45+C46</f>
        <v>37220000</v>
      </c>
      <c r="D44" s="97">
        <f aca="true" t="shared" si="2" ref="D44:D49">C44</f>
        <v>37220000</v>
      </c>
      <c r="E44" s="95"/>
      <c r="F44" s="95"/>
      <c r="G44" s="95"/>
      <c r="H44" s="98"/>
      <c r="I44" s="98"/>
    </row>
    <row r="45" spans="1:9" s="20" customFormat="1" ht="24.75" customHeight="1">
      <c r="A45" s="104">
        <v>2</v>
      </c>
      <c r="B45" s="30" t="s">
        <v>41</v>
      </c>
      <c r="C45" s="35">
        <v>16720000</v>
      </c>
      <c r="D45" s="35">
        <f t="shared" si="2"/>
        <v>16720000</v>
      </c>
      <c r="E45" s="27"/>
      <c r="F45" s="17"/>
      <c r="G45" s="17"/>
      <c r="H45" s="1"/>
      <c r="I45" s="1"/>
    </row>
    <row r="46" spans="1:9" s="20" customFormat="1" ht="24.75" customHeight="1">
      <c r="A46" s="69">
        <v>3</v>
      </c>
      <c r="B46" s="105" t="s">
        <v>42</v>
      </c>
      <c r="C46" s="106">
        <v>20500000</v>
      </c>
      <c r="D46" s="102">
        <f t="shared" si="2"/>
        <v>20500000</v>
      </c>
      <c r="E46" s="101"/>
      <c r="F46" s="71"/>
      <c r="G46" s="71"/>
      <c r="H46" s="1"/>
      <c r="I46" s="1"/>
    </row>
    <row r="47" spans="1:9" s="18" customFormat="1" ht="24.75" customHeight="1">
      <c r="A47" s="95" t="s">
        <v>14</v>
      </c>
      <c r="B47" s="95" t="s">
        <v>59</v>
      </c>
      <c r="C47" s="96">
        <f>C48+C50+C53+C49</f>
        <v>37220000</v>
      </c>
      <c r="D47" s="97">
        <f t="shared" si="2"/>
        <v>37220000</v>
      </c>
      <c r="E47" s="16"/>
      <c r="F47" s="16"/>
      <c r="G47" s="16"/>
      <c r="H47" s="65"/>
      <c r="I47" s="62"/>
    </row>
    <row r="48" spans="1:9" s="18" customFormat="1" ht="24.75" customHeight="1">
      <c r="A48" s="107">
        <v>1</v>
      </c>
      <c r="B48" s="64" t="s">
        <v>90</v>
      </c>
      <c r="C48" s="26">
        <v>12693060</v>
      </c>
      <c r="D48" s="26">
        <f t="shared" si="2"/>
        <v>12693060</v>
      </c>
      <c r="E48" s="64"/>
      <c r="F48" s="64"/>
      <c r="G48" s="64"/>
      <c r="H48" s="62"/>
      <c r="I48" s="62"/>
    </row>
    <row r="49" spans="1:9" s="18" customFormat="1" ht="24.75" customHeight="1">
      <c r="A49" s="107">
        <v>2</v>
      </c>
      <c r="B49" s="64" t="s">
        <v>91</v>
      </c>
      <c r="C49" s="26">
        <v>1004940</v>
      </c>
      <c r="D49" s="26">
        <f t="shared" si="2"/>
        <v>1004940</v>
      </c>
      <c r="E49" s="64"/>
      <c r="F49" s="64"/>
      <c r="G49" s="64"/>
      <c r="H49" s="62"/>
      <c r="I49" s="62"/>
    </row>
    <row r="50" spans="1:9" s="18" customFormat="1" ht="24.75" customHeight="1">
      <c r="A50" s="108">
        <v>3</v>
      </c>
      <c r="B50" s="57" t="s">
        <v>60</v>
      </c>
      <c r="C50" s="58">
        <f>C51+C52</f>
        <v>3722000</v>
      </c>
      <c r="D50" s="58">
        <f>D51+D52</f>
        <v>3722000</v>
      </c>
      <c r="E50" s="57"/>
      <c r="F50" s="57"/>
      <c r="G50" s="57"/>
      <c r="H50" s="62"/>
      <c r="I50" s="65">
        <f>C44-C50-C53-C48</f>
        <v>1004940</v>
      </c>
    </row>
    <row r="51" spans="1:9" s="20" customFormat="1" ht="24.75" customHeight="1">
      <c r="A51" s="100"/>
      <c r="B51" s="9" t="s">
        <v>61</v>
      </c>
      <c r="C51" s="7">
        <v>1672000</v>
      </c>
      <c r="D51" s="7">
        <f>C51</f>
        <v>1672000</v>
      </c>
      <c r="E51" s="71"/>
      <c r="F51" s="71"/>
      <c r="G51" s="71"/>
      <c r="H51" s="1"/>
      <c r="I51" s="1"/>
    </row>
    <row r="52" spans="1:9" s="20" customFormat="1" ht="24.75" customHeight="1">
      <c r="A52" s="100"/>
      <c r="B52" s="9" t="s">
        <v>62</v>
      </c>
      <c r="C52" s="101">
        <v>2050000</v>
      </c>
      <c r="D52" s="7">
        <f>C52</f>
        <v>2050000</v>
      </c>
      <c r="E52" s="71"/>
      <c r="F52" s="71"/>
      <c r="G52" s="71"/>
      <c r="H52" s="1"/>
      <c r="I52" s="1"/>
    </row>
    <row r="53" spans="1:9" s="18" customFormat="1" ht="24.75" customHeight="1">
      <c r="A53" s="109">
        <v>4</v>
      </c>
      <c r="B53" s="110" t="s">
        <v>63</v>
      </c>
      <c r="C53" s="111">
        <f>C54+C55</f>
        <v>19800000</v>
      </c>
      <c r="D53" s="111">
        <f>D54+D55</f>
        <v>19800000</v>
      </c>
      <c r="E53" s="110"/>
      <c r="F53" s="110"/>
      <c r="G53" s="110"/>
      <c r="H53" s="62"/>
      <c r="I53" s="62"/>
    </row>
    <row r="54" spans="1:9" s="20" customFormat="1" ht="24.75" customHeight="1">
      <c r="A54" s="100"/>
      <c r="B54" s="29" t="s">
        <v>88</v>
      </c>
      <c r="C54" s="36">
        <v>8800000</v>
      </c>
      <c r="D54" s="36">
        <f>C54</f>
        <v>8800000</v>
      </c>
      <c r="E54" s="29"/>
      <c r="F54" s="29"/>
      <c r="G54" s="29"/>
      <c r="H54" s="1"/>
      <c r="I54" s="1"/>
    </row>
    <row r="55" spans="1:9" s="20" customFormat="1" ht="24.75" customHeight="1">
      <c r="A55" s="69"/>
      <c r="B55" s="31" t="s">
        <v>89</v>
      </c>
      <c r="C55" s="112">
        <v>11000000</v>
      </c>
      <c r="D55" s="36">
        <f>C55</f>
        <v>11000000</v>
      </c>
      <c r="E55" s="31"/>
      <c r="F55" s="31"/>
      <c r="G55" s="31"/>
      <c r="H55" s="1"/>
      <c r="I55" s="1"/>
    </row>
    <row r="56" spans="1:9" s="20" customFormat="1" ht="18" customHeight="1">
      <c r="A56" s="16" t="s">
        <v>95</v>
      </c>
      <c r="B56" s="16" t="s">
        <v>96</v>
      </c>
      <c r="C56" s="34"/>
      <c r="D56" s="34"/>
      <c r="E56" s="23"/>
      <c r="F56" s="23"/>
      <c r="G56" s="23"/>
      <c r="H56" s="1"/>
      <c r="I56" s="1"/>
    </row>
    <row r="57" spans="1:10" s="20" customFormat="1" ht="24.75" customHeight="1">
      <c r="A57" s="24" t="s">
        <v>12</v>
      </c>
      <c r="B57" s="24" t="s">
        <v>67</v>
      </c>
      <c r="C57" s="25">
        <v>140667000</v>
      </c>
      <c r="D57" s="25">
        <f>C57</f>
        <v>140667000</v>
      </c>
      <c r="E57" s="17"/>
      <c r="F57" s="17"/>
      <c r="G57" s="17"/>
      <c r="H57" s="1"/>
      <c r="I57" s="1"/>
      <c r="J57" s="19"/>
    </row>
    <row r="58" spans="1:10" s="20" customFormat="1" ht="24.75" customHeight="1">
      <c r="A58" s="24" t="s">
        <v>97</v>
      </c>
      <c r="B58" s="24" t="s">
        <v>65</v>
      </c>
      <c r="C58" s="25">
        <f>C59+C60</f>
        <v>140667000</v>
      </c>
      <c r="D58" s="25">
        <f>D59+D60</f>
        <v>140667000</v>
      </c>
      <c r="E58" s="17"/>
      <c r="F58" s="17"/>
      <c r="G58" s="17"/>
      <c r="H58" s="1"/>
      <c r="I58" s="1"/>
      <c r="J58" s="19"/>
    </row>
    <row r="59" spans="1:10" s="20" customFormat="1" ht="24.75" customHeight="1">
      <c r="A59" s="113">
        <v>1</v>
      </c>
      <c r="B59" s="114" t="s">
        <v>98</v>
      </c>
      <c r="C59" s="27">
        <v>98500000</v>
      </c>
      <c r="D59" s="27">
        <f>C59</f>
        <v>98500000</v>
      </c>
      <c r="E59" s="17"/>
      <c r="F59" s="17"/>
      <c r="G59" s="17"/>
      <c r="H59" s="1"/>
      <c r="I59" s="1"/>
      <c r="J59" s="19"/>
    </row>
    <row r="60" spans="1:10" s="20" customFormat="1" ht="24.75" customHeight="1">
      <c r="A60" s="113">
        <v>2</v>
      </c>
      <c r="B60" s="17" t="s">
        <v>99</v>
      </c>
      <c r="C60" s="27">
        <v>42167000</v>
      </c>
      <c r="D60" s="27">
        <f>C60</f>
        <v>42167000</v>
      </c>
      <c r="E60" s="17"/>
      <c r="F60" s="17"/>
      <c r="G60" s="17"/>
      <c r="H60" s="1"/>
      <c r="I60" s="1"/>
      <c r="J60" s="19"/>
    </row>
    <row r="61" spans="1:7" ht="24.75" customHeight="1">
      <c r="A61" s="16" t="s">
        <v>75</v>
      </c>
      <c r="B61" s="16" t="s">
        <v>66</v>
      </c>
      <c r="C61" s="34"/>
      <c r="D61" s="34"/>
      <c r="E61" s="23"/>
      <c r="F61" s="23"/>
      <c r="G61" s="23"/>
    </row>
    <row r="62" spans="1:7" ht="24.75" customHeight="1">
      <c r="A62" s="24" t="s">
        <v>12</v>
      </c>
      <c r="B62" s="24" t="s">
        <v>67</v>
      </c>
      <c r="C62" s="25">
        <v>50850000</v>
      </c>
      <c r="D62" s="26">
        <f>C62</f>
        <v>50850000</v>
      </c>
      <c r="E62" s="17"/>
      <c r="F62" s="17"/>
      <c r="G62" s="17"/>
    </row>
    <row r="63" spans="1:7" ht="24.75" customHeight="1">
      <c r="A63" s="6" t="s">
        <v>14</v>
      </c>
      <c r="B63" s="6" t="s">
        <v>68</v>
      </c>
      <c r="C63" s="26">
        <f>SUM(C64:C71)</f>
        <v>50850000</v>
      </c>
      <c r="D63" s="26">
        <f>SUM(D64:D71)</f>
        <v>50850000</v>
      </c>
      <c r="E63" s="9"/>
      <c r="F63" s="9"/>
      <c r="G63" s="9"/>
    </row>
    <row r="64" spans="1:7" s="20" customFormat="1" ht="24.75" customHeight="1">
      <c r="A64" s="8">
        <v>1</v>
      </c>
      <c r="B64" s="9" t="s">
        <v>69</v>
      </c>
      <c r="C64" s="7">
        <v>6950000</v>
      </c>
      <c r="D64" s="27">
        <f aca="true" t="shared" si="3" ref="D64:D71">C64</f>
        <v>6950000</v>
      </c>
      <c r="E64" s="9"/>
      <c r="F64" s="9"/>
      <c r="G64" s="9"/>
    </row>
    <row r="65" spans="1:7" s="20" customFormat="1" ht="24.75" customHeight="1">
      <c r="A65" s="12">
        <v>2</v>
      </c>
      <c r="B65" s="10" t="s">
        <v>70</v>
      </c>
      <c r="C65" s="11">
        <v>2350000</v>
      </c>
      <c r="D65" s="11">
        <f t="shared" si="3"/>
        <v>2350000</v>
      </c>
      <c r="E65" s="10"/>
      <c r="F65" s="10"/>
      <c r="G65" s="10"/>
    </row>
    <row r="66" spans="1:7" s="20" customFormat="1" ht="24.75" customHeight="1">
      <c r="A66" s="37">
        <v>3</v>
      </c>
      <c r="B66" s="32" t="s">
        <v>71</v>
      </c>
      <c r="C66" s="33">
        <v>2000000</v>
      </c>
      <c r="D66" s="33">
        <f>C66</f>
        <v>2000000</v>
      </c>
      <c r="E66" s="32"/>
      <c r="F66" s="32"/>
      <c r="G66" s="32"/>
    </row>
    <row r="67" spans="1:7" s="20" customFormat="1" ht="24.75" customHeight="1">
      <c r="A67" s="8">
        <v>4</v>
      </c>
      <c r="B67" s="9" t="s">
        <v>72</v>
      </c>
      <c r="C67" s="7">
        <v>5200000</v>
      </c>
      <c r="D67" s="27">
        <f t="shared" si="3"/>
        <v>5200000</v>
      </c>
      <c r="E67" s="9"/>
      <c r="F67" s="9"/>
      <c r="G67" s="9"/>
    </row>
    <row r="68" spans="1:7" s="20" customFormat="1" ht="28.5" customHeight="1">
      <c r="A68" s="12">
        <v>5</v>
      </c>
      <c r="B68" s="9" t="s">
        <v>116</v>
      </c>
      <c r="C68" s="7">
        <v>23050000</v>
      </c>
      <c r="D68" s="27">
        <f t="shared" si="3"/>
        <v>23050000</v>
      </c>
      <c r="E68" s="9"/>
      <c r="F68" s="9"/>
      <c r="G68" s="9"/>
    </row>
    <row r="69" spans="1:7" ht="33" customHeight="1">
      <c r="A69" s="37">
        <v>6</v>
      </c>
      <c r="B69" s="127" t="s">
        <v>115</v>
      </c>
      <c r="C69" s="36">
        <v>8500000</v>
      </c>
      <c r="D69" s="27">
        <f t="shared" si="3"/>
        <v>8500000</v>
      </c>
      <c r="E69" s="29"/>
      <c r="F69" s="29"/>
      <c r="G69" s="29"/>
    </row>
    <row r="70" spans="1:7" s="20" customFormat="1" ht="24.75" customHeight="1">
      <c r="A70" s="8">
        <v>7</v>
      </c>
      <c r="B70" s="30" t="s">
        <v>73</v>
      </c>
      <c r="C70" s="35">
        <v>2000000</v>
      </c>
      <c r="D70" s="27">
        <f t="shared" si="3"/>
        <v>2000000</v>
      </c>
      <c r="E70" s="30"/>
      <c r="F70" s="30"/>
      <c r="G70" s="30"/>
    </row>
    <row r="71" spans="1:7" s="20" customFormat="1" ht="24.75" customHeight="1">
      <c r="A71" s="12">
        <v>8</v>
      </c>
      <c r="B71" s="31" t="s">
        <v>74</v>
      </c>
      <c r="C71" s="112">
        <v>800000</v>
      </c>
      <c r="D71" s="102">
        <f t="shared" si="3"/>
        <v>800000</v>
      </c>
      <c r="E71" s="31"/>
      <c r="F71" s="31"/>
      <c r="G71" s="31"/>
    </row>
    <row r="72" spans="4:6" ht="21" customHeight="1">
      <c r="D72" s="135" t="s">
        <v>117</v>
      </c>
      <c r="E72" s="135"/>
      <c r="F72" s="135"/>
    </row>
    <row r="73" spans="4:6" ht="15">
      <c r="D73" s="131" t="s">
        <v>21</v>
      </c>
      <c r="E73" s="131"/>
      <c r="F73" s="131"/>
    </row>
  </sheetData>
  <sheetProtection/>
  <mergeCells count="12">
    <mergeCell ref="B7:B8"/>
    <mergeCell ref="C7:C8"/>
    <mergeCell ref="A26:A34"/>
    <mergeCell ref="D7:D8"/>
    <mergeCell ref="E7:G7"/>
    <mergeCell ref="D72:F72"/>
    <mergeCell ref="D73:F73"/>
    <mergeCell ref="D1:F1"/>
    <mergeCell ref="C2:F2"/>
    <mergeCell ref="A5:G5"/>
    <mergeCell ref="A6:G6"/>
    <mergeCell ref="A7:A8"/>
  </mergeCells>
  <printOptions/>
  <pageMargins left="0.45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2022-09-25T22:47:03Z</cp:lastPrinted>
  <dcterms:created xsi:type="dcterms:W3CDTF">2021-06-12T09:03:40Z</dcterms:created>
  <dcterms:modified xsi:type="dcterms:W3CDTF">2022-09-25T22:47:13Z</dcterms:modified>
  <cp:category/>
  <cp:version/>
  <cp:contentType/>
  <cp:contentStatus/>
</cp:coreProperties>
</file>